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Luis\Downloads\"/>
    </mc:Choice>
  </mc:AlternateContent>
  <xr:revisionPtr revIDLastSave="0" documentId="13_ncr:1_{20217E8F-5092-43AA-887A-80875E363F8B}" xr6:coauthVersionLast="47" xr6:coauthVersionMax="47" xr10:uidLastSave="{00000000-0000-0000-0000-000000000000}"/>
  <bookViews>
    <workbookView xWindow="-110" yWindow="-110" windowWidth="25180" windowHeight="16140" xr2:uid="{00000000-000D-0000-FFFF-FFFF00000000}"/>
  </bookViews>
  <sheets>
    <sheet name="Hoja1" sheetId="1" r:id="rId1"/>
  </sheets>
  <definedNames>
    <definedName name="_xlnm.Print_Area" localSheetId="0">Hoja1!$A$1:$G$470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2" i="1" l="1"/>
  <c r="G460" i="1"/>
  <c r="G458" i="1"/>
  <c r="G456" i="1"/>
  <c r="G454" i="1"/>
  <c r="G452" i="1"/>
  <c r="G450" i="1"/>
  <c r="G448" i="1"/>
  <c r="G446" i="1"/>
  <c r="G444" i="1"/>
  <c r="G442" i="1"/>
  <c r="E441" i="1"/>
  <c r="G437" i="1"/>
  <c r="G432" i="1" s="1"/>
  <c r="F437" i="1"/>
  <c r="G435" i="1"/>
  <c r="G433" i="1"/>
  <c r="F432" i="1"/>
  <c r="E432" i="1"/>
  <c r="E431" i="1"/>
  <c r="E430" i="1"/>
  <c r="G422" i="1"/>
  <c r="G420" i="1"/>
  <c r="G418" i="1"/>
  <c r="G416" i="1"/>
  <c r="G414" i="1"/>
  <c r="G412" i="1"/>
  <c r="G410" i="1"/>
  <c r="G408" i="1"/>
  <c r="G406" i="1"/>
  <c r="G404" i="1"/>
  <c r="G402" i="1"/>
  <c r="G400" i="1"/>
  <c r="G398" i="1"/>
  <c r="G396" i="1"/>
  <c r="G394" i="1"/>
  <c r="G392" i="1"/>
  <c r="G390" i="1"/>
  <c r="G388" i="1"/>
  <c r="G386" i="1"/>
  <c r="G384" i="1"/>
  <c r="G382" i="1"/>
  <c r="G380" i="1"/>
  <c r="G378" i="1"/>
  <c r="G376" i="1"/>
  <c r="G374" i="1"/>
  <c r="G372" i="1"/>
  <c r="G370" i="1"/>
  <c r="G368" i="1"/>
  <c r="G366" i="1"/>
  <c r="G364" i="1"/>
  <c r="G362" i="1"/>
  <c r="G360" i="1"/>
  <c r="G358" i="1"/>
  <c r="G356" i="1"/>
  <c r="G354" i="1"/>
  <c r="G352" i="1"/>
  <c r="E351" i="1"/>
  <c r="G347" i="1"/>
  <c r="G345" i="1"/>
  <c r="G343" i="1"/>
  <c r="G341" i="1"/>
  <c r="G339" i="1"/>
  <c r="G337" i="1"/>
  <c r="G335" i="1"/>
  <c r="G333" i="1"/>
  <c r="G331" i="1"/>
  <c r="E330" i="1"/>
  <c r="E329" i="1"/>
  <c r="E328" i="1"/>
  <c r="G322" i="1"/>
  <c r="G320" i="1"/>
  <c r="F324" i="1" s="1"/>
  <c r="E319" i="1"/>
  <c r="E318" i="1"/>
  <c r="E317" i="1"/>
  <c r="G309" i="1"/>
  <c r="F311" i="1" s="1"/>
  <c r="E308" i="1"/>
  <c r="G304" i="1"/>
  <c r="G302" i="1"/>
  <c r="G300" i="1"/>
  <c r="G298" i="1"/>
  <c r="G296" i="1"/>
  <c r="G294" i="1"/>
  <c r="E293" i="1"/>
  <c r="E292" i="1"/>
  <c r="G284" i="1"/>
  <c r="G282" i="1"/>
  <c r="G280" i="1"/>
  <c r="G278" i="1"/>
  <c r="G276" i="1"/>
  <c r="G274" i="1"/>
  <c r="G272" i="1"/>
  <c r="G270" i="1"/>
  <c r="G268" i="1"/>
  <c r="G266" i="1"/>
  <c r="G264" i="1"/>
  <c r="G262" i="1"/>
  <c r="G260" i="1"/>
  <c r="G258" i="1"/>
  <c r="G256" i="1"/>
  <c r="G254" i="1"/>
  <c r="G252" i="1"/>
  <c r="G250" i="1"/>
  <c r="G248" i="1"/>
  <c r="G246" i="1"/>
  <c r="G244" i="1"/>
  <c r="G242" i="1"/>
  <c r="G240" i="1"/>
  <c r="G238" i="1"/>
  <c r="G236" i="1"/>
  <c r="G234" i="1"/>
  <c r="G232" i="1"/>
  <c r="E231" i="1"/>
  <c r="G227" i="1"/>
  <c r="G225" i="1"/>
  <c r="G223" i="1"/>
  <c r="G221" i="1"/>
  <c r="G219" i="1"/>
  <c r="G217" i="1"/>
  <c r="G215" i="1"/>
  <c r="G213" i="1"/>
  <c r="G211" i="1"/>
  <c r="E210" i="1"/>
  <c r="E209" i="1"/>
  <c r="E208" i="1"/>
  <c r="G200" i="1"/>
  <c r="G198" i="1"/>
  <c r="G196" i="1"/>
  <c r="G194" i="1"/>
  <c r="G192" i="1"/>
  <c r="G190" i="1"/>
  <c r="G188" i="1"/>
  <c r="G186" i="1"/>
  <c r="G184" i="1"/>
  <c r="G182" i="1"/>
  <c r="G180" i="1"/>
  <c r="G178" i="1"/>
  <c r="G176" i="1"/>
  <c r="G174" i="1"/>
  <c r="G172" i="1"/>
  <c r="G170" i="1"/>
  <c r="E169" i="1"/>
  <c r="G165" i="1"/>
  <c r="G163" i="1"/>
  <c r="G161" i="1"/>
  <c r="G159" i="1"/>
  <c r="G157" i="1"/>
  <c r="G155" i="1"/>
  <c r="G153" i="1"/>
  <c r="G151" i="1"/>
  <c r="E150" i="1"/>
  <c r="E149" i="1"/>
  <c r="E148" i="1"/>
  <c r="G142" i="1"/>
  <c r="G140" i="1"/>
  <c r="F144" i="1" s="1"/>
  <c r="E139" i="1"/>
  <c r="E138" i="1"/>
  <c r="E137" i="1"/>
  <c r="G129" i="1"/>
  <c r="G127" i="1"/>
  <c r="G125" i="1"/>
  <c r="G123" i="1"/>
  <c r="G121" i="1"/>
  <c r="G119" i="1"/>
  <c r="G117" i="1"/>
  <c r="G115" i="1"/>
  <c r="G113" i="1"/>
  <c r="G111" i="1"/>
  <c r="G109" i="1"/>
  <c r="G107" i="1"/>
  <c r="G105" i="1"/>
  <c r="G103" i="1"/>
  <c r="G101" i="1"/>
  <c r="E100" i="1"/>
  <c r="G94" i="1"/>
  <c r="G92" i="1"/>
  <c r="G90" i="1"/>
  <c r="G88" i="1"/>
  <c r="G86" i="1"/>
  <c r="G84" i="1"/>
  <c r="G82" i="1"/>
  <c r="G80" i="1"/>
  <c r="G78" i="1"/>
  <c r="G76" i="1"/>
  <c r="G74" i="1"/>
  <c r="G72" i="1"/>
  <c r="G70" i="1"/>
  <c r="G68" i="1"/>
  <c r="G66" i="1"/>
  <c r="G64" i="1"/>
  <c r="G62" i="1"/>
  <c r="E61" i="1"/>
  <c r="E60" i="1"/>
  <c r="E59" i="1"/>
  <c r="G53" i="1"/>
  <c r="G51" i="1"/>
  <c r="G49" i="1"/>
  <c r="G47" i="1"/>
  <c r="G45" i="1"/>
  <c r="G43" i="1"/>
  <c r="G41" i="1"/>
  <c r="G39" i="1"/>
  <c r="G37" i="1"/>
  <c r="G35" i="1"/>
  <c r="G33" i="1"/>
  <c r="G31" i="1"/>
  <c r="G29" i="1"/>
  <c r="G27" i="1"/>
  <c r="G25" i="1"/>
  <c r="G23" i="1"/>
  <c r="G21" i="1"/>
  <c r="G19" i="1"/>
  <c r="G17" i="1"/>
  <c r="G15" i="1"/>
  <c r="G13" i="1"/>
  <c r="G11" i="1"/>
  <c r="G9" i="1"/>
  <c r="G7" i="1"/>
  <c r="E6" i="1"/>
  <c r="E5" i="1"/>
  <c r="E4" i="1"/>
  <c r="F319" i="1" l="1"/>
  <c r="G324" i="1"/>
  <c r="F308" i="1"/>
  <c r="G311" i="1"/>
  <c r="G308" i="1" s="1"/>
  <c r="F139" i="1"/>
  <c r="G144" i="1"/>
  <c r="F439" i="1"/>
  <c r="F131" i="1"/>
  <c r="G131" i="1" s="1"/>
  <c r="G100" i="1" s="1"/>
  <c r="F349" i="1"/>
  <c r="F286" i="1"/>
  <c r="F231" i="1" s="1"/>
  <c r="F202" i="1"/>
  <c r="F169" i="1" s="1"/>
  <c r="F424" i="1"/>
  <c r="F351" i="1" s="1"/>
  <c r="G349" i="1"/>
  <c r="F330" i="1"/>
  <c r="F229" i="1"/>
  <c r="G229" i="1" s="1"/>
  <c r="F210" i="1"/>
  <c r="F167" i="1"/>
  <c r="F150" i="1" s="1"/>
  <c r="F55" i="1"/>
  <c r="F6" i="1" s="1"/>
  <c r="F306" i="1"/>
  <c r="G306" i="1" s="1"/>
  <c r="G293" i="1" s="1"/>
  <c r="F464" i="1"/>
  <c r="F441" i="1" s="1"/>
  <c r="F96" i="1"/>
  <c r="G96" i="1" s="1"/>
  <c r="F100" i="1" l="1"/>
  <c r="F431" i="1"/>
  <c r="G439" i="1"/>
  <c r="G431" i="1" s="1"/>
  <c r="F146" i="1"/>
  <c r="G139" i="1"/>
  <c r="G167" i="1"/>
  <c r="G150" i="1" s="1"/>
  <c r="G319" i="1"/>
  <c r="F326" i="1"/>
  <c r="G286" i="1"/>
  <c r="G231" i="1" s="1"/>
  <c r="G424" i="1"/>
  <c r="G351" i="1" s="1"/>
  <c r="G202" i="1"/>
  <c r="G169" i="1" s="1"/>
  <c r="G55" i="1"/>
  <c r="G6" i="1" s="1"/>
  <c r="G330" i="1"/>
  <c r="G210" i="1"/>
  <c r="F293" i="1"/>
  <c r="G464" i="1"/>
  <c r="G441" i="1" s="1"/>
  <c r="F313" i="1"/>
  <c r="G313" i="1" s="1"/>
  <c r="F292" i="1"/>
  <c r="F61" i="1"/>
  <c r="F98" i="1"/>
  <c r="G61" i="1"/>
  <c r="G326" i="1" l="1"/>
  <c r="G318" i="1" s="1"/>
  <c r="F318" i="1"/>
  <c r="G146" i="1"/>
  <c r="G138" i="1" s="1"/>
  <c r="F138" i="1"/>
  <c r="F288" i="1"/>
  <c r="G288" i="1" s="1"/>
  <c r="F426" i="1"/>
  <c r="G426" i="1" s="1"/>
  <c r="F204" i="1"/>
  <c r="G204" i="1" s="1"/>
  <c r="F57" i="1"/>
  <c r="G57" i="1" s="1"/>
  <c r="G5" i="1" s="1"/>
  <c r="F466" i="1"/>
  <c r="G466" i="1" s="1"/>
  <c r="G292" i="1"/>
  <c r="G98" i="1"/>
  <c r="F60" i="1"/>
  <c r="F329" i="1" l="1"/>
  <c r="F209" i="1"/>
  <c r="F149" i="1"/>
  <c r="F5" i="1"/>
  <c r="F428" i="1"/>
  <c r="G329" i="1"/>
  <c r="F290" i="1"/>
  <c r="G209" i="1"/>
  <c r="F206" i="1"/>
  <c r="G149" i="1"/>
  <c r="F430" i="1"/>
  <c r="G430" i="1"/>
  <c r="G60" i="1"/>
  <c r="F133" i="1"/>
  <c r="G428" i="1" l="1"/>
  <c r="F328" i="1"/>
  <c r="F208" i="1"/>
  <c r="G290" i="1"/>
  <c r="G208" i="1" s="1"/>
  <c r="F148" i="1"/>
  <c r="G206" i="1"/>
  <c r="G133" i="1"/>
  <c r="F59" i="1"/>
  <c r="G328" i="1" l="1"/>
  <c r="F468" i="1"/>
  <c r="G148" i="1"/>
  <c r="F315" i="1"/>
  <c r="G59" i="1"/>
  <c r="F135" i="1"/>
  <c r="F317" i="1" l="1"/>
  <c r="G468" i="1"/>
  <c r="G317" i="1" s="1"/>
  <c r="F137" i="1"/>
  <c r="G315" i="1"/>
  <c r="G137" i="1" s="1"/>
  <c r="F4" i="1"/>
  <c r="G135" i="1"/>
  <c r="G4" i="1" l="1"/>
  <c r="F470" i="1"/>
  <c r="G470" i="1" s="1"/>
</calcChain>
</file>

<file path=xl/sharedStrings.xml><?xml version="1.0" encoding="utf-8"?>
<sst xmlns="http://schemas.openxmlformats.org/spreadsheetml/2006/main" count="1095" uniqueCount="433">
  <si>
    <t>Presupuesto</t>
  </si>
  <si>
    <t>Código</t>
  </si>
  <si>
    <t>Resumen</t>
  </si>
  <si>
    <t>ImpPres</t>
  </si>
  <si>
    <t>Nat</t>
  </si>
  <si>
    <t>Ud</t>
  </si>
  <si>
    <t>CanPres</t>
  </si>
  <si>
    <t>PrPres</t>
  </si>
  <si>
    <t xml:space="preserve">01           </t>
  </si>
  <si>
    <t>LOTE 1</t>
  </si>
  <si>
    <t>Capítulo</t>
  </si>
  <si>
    <t/>
  </si>
  <si>
    <t xml:space="preserve">CO02         </t>
  </si>
  <si>
    <t>Obra Civil</t>
  </si>
  <si>
    <t xml:space="preserve">CO204        </t>
  </si>
  <si>
    <t>Red general de Electricidad</t>
  </si>
  <si>
    <t xml:space="preserve">020401       </t>
  </si>
  <si>
    <t>Línea trifásica enterrada 4x50+25mm2</t>
  </si>
  <si>
    <t>Partida</t>
  </si>
  <si>
    <t>m</t>
  </si>
  <si>
    <t>Línea trifásica enterrada a cuadro secundario desde CGMP y cuadro parcial, formada por cables unipolares con conductores de cobre, RZ1-K (AS) Cca-s1b,d1,a1 4x50+1G25 mm², siendo su tensión asignada de 0,6/1 kV, bajo tubo protector de polietileno de doble pared, de 110 mm de diámetro, resistencia a compresión mayor de 250 N, suministrado en rollo, colocado sobre lecho de arena de 10 cm de espesor, debidamente compactada y nivelada con pisón vibrante de guiado manual, relleno lateral compactando hasta los riñones y posterior relleno con la misma arena hasta 10 cm por encima de la generatriz superior de la tubería, incluso excavación y posterior relleno principal de las zanjas. Incluso hilo de mando para cambio de tarifa. Totalmente montada, conexionada y probada.
Incluye: Replanteo y trazado de la zanja. Ejecución del lecho de arena para asiento del tubo. Colocación del tubo en la zanja. Tendido de cables. Conexionado. Ejecución del relleno envolvente.
Criterio de medición de proyecto: Longitud medida según documentación gráfica de Proyecto.
Criterio de medición de obra: Se medirá la longitud realmente ejecutada según especificaciones de Proyecto.</t>
  </si>
  <si>
    <t xml:space="preserve">020402       </t>
  </si>
  <si>
    <t>Línea trifásica enterrada 4x16+10mm2</t>
  </si>
  <si>
    <t>Línea a subcuadro, formada por cables unipolares con conductores de cobre, RZ1-K (AS) Cca-s1b,d1,a1 4G16+1x10 mm², siendo su tensión asignada de 0,6/1 kV, bajo tubo protector de polietileno de doble pared, de 63 mm de diámetro, resistencia a compresión mayor de 250 N, suministrado en rollo, colocado sobre lecho de arena de 10 cm de espesor, debidamente compactada y nivelada con pisón vibrante de guiado manual, relleno lateral compactando hasta los riñones y posterior relleno con la misma arena hasta 10 cm por encima de la generatriz superior de la tubería, incluso excavación y posterior relleno principal de las zanjas. Incluso hilo de mando para cambio de tarifa. Totalmente montada, conexionada y probada.
Incluye: Replanteo y trazado de la zanja. Ejecución del lecho de arena para asiento del tubo. Colocación del tubo en la zanja. Tendido de cables. Conexionado. Ejecución del relleno envolvente.
Criterio de medición de proyecto: Longitud medida según documentación gráfica de Proyecto.
Criterio de medición de obra: Se medirá la longitud realmente ejecutada según especificaciones de Proyecto.</t>
  </si>
  <si>
    <t xml:space="preserve">020403       </t>
  </si>
  <si>
    <t>Armario metálico, para empotrar</t>
  </si>
  <si>
    <t>ud</t>
  </si>
  <si>
    <t>Armario metálico para cuadro parcial, para empotrar,  puerta ciega, grado de protección IP40, aislamiento clase II, para 48 módulos, en 4 filas, de 690x635x65 mm, con carril DIN, cierre con pestillo, panel trasero de chapa de acero galvanizado. Totalmente montado.
Incluye: Colocación y fijación del elemento.
Criterio de medición de proyecto: Número de unidades previstas, según documentación gráfica de Proyecto.
Criterio de medición de obra: Se medirá el número de unidades realmente ejecutadas según especificaciones de Proyecto.</t>
  </si>
  <si>
    <t xml:space="preserve">020404       </t>
  </si>
  <si>
    <t>Arqueta de registro  0,40x0,40x0,40 m</t>
  </si>
  <si>
    <t>u</t>
  </si>
  <si>
    <t>Arqueta de registro para línea eléctrica enterrada de 0,40x0,40x0,40 m de polipropileno, incluso excavación, transporte de tierras a vertedero y p.p. de pequeño material y ayudas de albañilería; construida según reglamento de ICT. Medida la cantidad ejecutada según planos de proyecto.</t>
  </si>
  <si>
    <t xml:space="preserve">020405       </t>
  </si>
  <si>
    <t>Toma de corriente empotrada 16A con 2,5 mm2</t>
  </si>
  <si>
    <t>Toma de corriente empotrada de 16 A con puesta a tierra, instalada con cable de cobre H07V-K de 2,5 mm2 de sección nominal, empotrado y aislado bajo tubo de PVC flexible de 13 mm de diámetro, incluso mecanismo de primera calidad y p.p. de cajas de derivación y ayudas de albañilería; construido REBT. Medida la cantidad ejecutada según planos de proyecto.</t>
  </si>
  <si>
    <t xml:space="preserve">020406       </t>
  </si>
  <si>
    <t>Base de toma de corriente empotrada estanca</t>
  </si>
  <si>
    <t>Base de toma de corriente con contacto de tierra (2P+T), tipo Schuko, estanco, con grado de protección IP55, monobloc, gama básica, intensidad asignada 16 A, tensión asignada 250 V, con tapa y caja con tapa, de color gris; instalación empotrada.
Incluye: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</si>
  <si>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 xml:space="preserve">020407       </t>
  </si>
  <si>
    <t>Conmutador, gama media, intensidad asignada 10 AX, tensión asign</t>
  </si>
  <si>
    <t>Suministro e instalación de conmutador, gama media, intensidad asignada 10 AX, tensión asignada 250 V, con tecla simple, de color blanco y marco embellecedor para un elemento, de color, empotrado, sin incluir la caja de mecanismo. Totalmente montado, conexionado y probado. Incluso conexionado y montaje del elemento.
Medida la unidad instalada según planos de proyecto.</t>
  </si>
  <si>
    <t xml:space="preserve">020408       </t>
  </si>
  <si>
    <t>Línea trifásica 5x6mm2</t>
  </si>
  <si>
    <t>Línea a cuadro parcial, formada por cables unipolares con conductores de cobre, RZ1-K (AS) Cca-s1b,d1,a1 5G6 mm², siendo su tensión asignada de 0,6/1 kV, bajo tubo protector flexible, corrugado, de PVC, con IP545, de 50 mm de diámetro. Incluso accesorios, elementos de sujeción e hilo de mando para cambio de tarifa. Totalmente montada, conexionada y probada.
Incluye: Replanteo y trazado de la línea. Colocación y fijación del tubo. Tendido de cables. Conexionado.
Criterio de medición de proyecto: Longitud medida según documentación gráfica de Proyecto.
Criterio de medición de obra: Se medirá la longitud realmente ejecutada según especificaciones de Proyecto.</t>
  </si>
  <si>
    <t xml:space="preserve">020409       </t>
  </si>
  <si>
    <t>Interruptor automático  tetrap 125 A</t>
  </si>
  <si>
    <t>Interruptor automático en caja moldeada, electromecánico, tetrapolar (4P), intensidad nominal 125 A, poder de corte 50 kA a 400 V, ajuste térmico entre 0,8 y 1 x In, de 120x140x79 mm. Totalmente montado, conexionado y probado.
Incluye: Montaje y conexionado del elemento.
Criterio de medición de proyecto: Número de unidades previstas, según documentación gráfica de Proyecto.
Criterio de medición de obra: Se medirá el número de unidades realmente ejecutadas según especificaciones de Proyecto.</t>
  </si>
  <si>
    <t xml:space="preserve">020410       </t>
  </si>
  <si>
    <t>Interruptor aut. magnet. tetrapolar 35kA (IV) de 63A</t>
  </si>
  <si>
    <t>Interruptor automático magnetotérmico tetrapolar de 63 A con poder de corte 35000 A para varios tipos de curvas de corte. Con indicador de corte en maneta y posibilidad de acople de auxiliares, tensión de aislamiento de 500V en CA y doble aislamiento clase 2. Según normas UNE, REBT y de la compañía suministradora. Medida la unidad ejecutada según planos de proyecto</t>
  </si>
  <si>
    <t xml:space="preserve">020411       </t>
  </si>
  <si>
    <t>Interruptor Dif. IV Int N. 25A Sens 0.03A</t>
  </si>
  <si>
    <t>Interruptor diferencial IV de 25 A de intensidad nominal y 0,03 A de sensibilidad tipo AC, construido según REBT y normas de la compañía suministradora. Medida la cantidad ejecutada según planos de proyecto.</t>
  </si>
  <si>
    <t xml:space="preserve">020412       </t>
  </si>
  <si>
    <t>Interruptor Aut. Magnetotérmico Tetrapolar 25A</t>
  </si>
  <si>
    <t>Interruptor automático magnetotérmico tetrapolar de 25 A de intensidad nominal, construido según REBT y normas de la compañía suministradora. Medida la cantidad ejecutada según planos de proyecto.</t>
  </si>
  <si>
    <t xml:space="preserve">020413       </t>
  </si>
  <si>
    <t>Interruptor Aut. Magnetotérmico Bipolar 20A</t>
  </si>
  <si>
    <t>Interruptor automático magnetotérmico bipolar de 20 A de intensidad nominal, construido según REBT y normas de la compañía suministradora. Medida la cantidad ejecutada según planos de proyecto.</t>
  </si>
  <si>
    <t xml:space="preserve">020414       </t>
  </si>
  <si>
    <t>Interruptor Aut. Magnetotérmico Bipolar 10A</t>
  </si>
  <si>
    <t>Interruptor automático magnetotérmico bipolar de 10 A de intensidad nominal, construido según REBT y normas de la compañía suministradora. Medida la cantidad ejecutada según planos de proyecto.</t>
  </si>
  <si>
    <t xml:space="preserve">020415       </t>
  </si>
  <si>
    <t>Interruptor Aut. Magnetotérmico Tetrapolar 16A</t>
  </si>
  <si>
    <t>Interruptor automático magnetotérmicotetrapolar de 16 A de intensidad nominal, construido según REBT y normas de la compañía suministradora. Medida la cantidad ejecutada según planos de proyecto.</t>
  </si>
  <si>
    <t xml:space="preserve">020416       </t>
  </si>
  <si>
    <t>Interruptor Aut. Magnetotérmico Bipolar 16A</t>
  </si>
  <si>
    <t>Interruptor automático magnetotérmico bipolar de 16 A de intensidad nominal, construido según REBT y normas de la compañía suministradora. Medida la cantidad ejecutada según planos de proyecto.</t>
  </si>
  <si>
    <t xml:space="preserve">020417       </t>
  </si>
  <si>
    <t>Interruptor Dif. II Int N. 25A Sens 0.03A</t>
  </si>
  <si>
    <t>Interruptor diferencial II de 25 A de intensidad nominal y 0,03 A de sensibilidad tipo AC, construido según REBT y normas de la compañía suministradora. Medida la cantidad ejecutada según planos de proyecto.</t>
  </si>
  <si>
    <t xml:space="preserve">020418       </t>
  </si>
  <si>
    <t>Sistema de alimentación ininterrumpida Interac, de 3 kVA de pote</t>
  </si>
  <si>
    <t>Sistema de alimentación ininterrumpida Interactivo, de 3 kVA de potencia, para alimentación monofásica compuesto por rectificador de corriente y cargador de batería, batería, inversor estático electrónico, bypass y conmutador. Incluso accesorios necesarios para su correcta instalación. Totalmente montado, conexionado y puesto en marcha por la empresa instaladora para la comprobación de su correcto funcionamiento.
Incluye: Montaje y fijación. Conexionado y puesta en marcha.
Criterio de medición de proyecto: Número de unidades previstas, según documentación gráfica de Proyecto.
Criterio de medición de obra: Se medirá el número de unidades realmente ejecutadas según especificaciones de Proyecto.</t>
  </si>
  <si>
    <t xml:space="preserve">020419       </t>
  </si>
  <si>
    <t>Circuito monofásico unipolar empotrada 2.5 mm2</t>
  </si>
  <si>
    <t xml:space="preserve">Suministro e instalación de circuito o línea eléctrica monofásica empotrada, formada por cables unipolares con conductores de cobre, RZ1-K (AS) Cca-s1b,d1,a1 3G2,5 mm², siendo su tensión asignada de 0,6/1 kV, bajo tubo protector flexible, corrugado, de PVC, con IP 545, de 20 mm de diámetro. Incluso accesorios y elementos de sujeción. Totalmente montada y conexionada. Incluso replanteo y trazado de la línea. Colocación y fijación del tubo. Tendido de cables. Conexionado. Medida la longitud ejecutada según planos de proyecto.
			</t>
  </si>
  <si>
    <t xml:space="preserve">020420       </t>
  </si>
  <si>
    <t>Circuito monofásico 3x4 mm2 empotrado</t>
  </si>
  <si>
    <t>Circuito monofásico,instalado con cable de cobre de tres conductores RZ1-K (AS) Cca-s1b  de 4 mm2 de sección nominal, empotrado y aislado con tubo de PVC flexible de 16 mm de diámetro, incluso p.p. de cajas de derivación y ayudas de albañilería; construido según REBT. Medida la longitud ejecutada desde la caja de mando y protección REBT hasta la caja de registro del ultimo recinto suministrado según planos de proyecto.</t>
  </si>
  <si>
    <t xml:space="preserve">020421       </t>
  </si>
  <si>
    <t>Circuito monofásico unipolar empotrada 1.5 mm2</t>
  </si>
  <si>
    <t xml:space="preserve">Suministro e instalación de circuito o línea eléctrica monofásica empotrada, formada por cables unipolares con conductores de cobre, RZ1-K (AS) Cca-s1b,d1,a1 3G1,5 mm², siendo su tensión asignada de 0,6/1 kV, bajo tubo protector flexible, corrugado, de PVC, con IP 545, de 16 mm de diámetro. Incluso accesorios y elementos de sujeción. Totalmente montada y conexionada. Incluso replanteo y trazado de la línea. Colocación y fijación del tubo. Tendido de cables. Conexionado. Medida la longitud ejecutada según planos de proyecto.
</t>
  </si>
  <si>
    <t xml:space="preserve">020422       </t>
  </si>
  <si>
    <t>Circuito monofásico 3x6 mm2 empotrado</t>
  </si>
  <si>
    <t>Circuito monofásico, instalado con cable de cobre de tres conductores RZ1-K (AS) Cca-s1b de 6 mm2 de sección nominal, empotrado y aislado con tubo de PVC flexible de 23 mm de diámetro, incluso p.p. de cajas de derivación y ayudas de albañilería; construido según REBT. Medida la longitud ejecutada desde la caja de mando y protección REBT hasta la caja de registro del ultimo recinto suministrado según planos de proyecto.</t>
  </si>
  <si>
    <t xml:space="preserve">020423       </t>
  </si>
  <si>
    <t>ARQUETA DE CONEXIÓN DE PUESTA A TIERRA DE 38x50x25 cm</t>
  </si>
  <si>
    <t>Arqueta de conexión de puesta a tierra de 38x50x25cm formada por fábrica de ladrillo macizo de medio pie de espesor, solera de hormigón HM-20 y tapa de hormigón HM-20 con cerco de perfil laminado L 60.6, tubo de fibrocemento de 60 mm de diámetro interior y punto de puesta a tierra, incluso excavación, relleno y conexiones; construida según REBT. Medida la cantidad ejecutada según planos de proyecto.</t>
  </si>
  <si>
    <t xml:space="preserve">020424       </t>
  </si>
  <si>
    <t>PICA DE PUESTA A TIERRA</t>
  </si>
  <si>
    <t>Pica de puesta a tierra formada por electrodo de acero recubierto de cobre de 14 mm de diámetro y 2 m de longitud, incluso hincado y conexiones, así como p.p. de 1,50 m., de cable desnuda de 25mm., conexionado y termiando, construida según REBT, instrucciones de la D.F. y planos de proyecto. Medida la cantidad ejecutada según planos de proyecto.</t>
  </si>
  <si>
    <t>CO204</t>
  </si>
  <si>
    <t>CO02</t>
  </si>
  <si>
    <t xml:space="preserve">12           </t>
  </si>
  <si>
    <t>MEJORAS</t>
  </si>
  <si>
    <t xml:space="preserve">1202         </t>
  </si>
  <si>
    <t>Alumbrado Grada y Zonas Comunes</t>
  </si>
  <si>
    <t xml:space="preserve">120201       </t>
  </si>
  <si>
    <t>ALUMBRADO GRADA Y Z. COMUNES</t>
  </si>
  <si>
    <t xml:space="preserve">12020101     </t>
  </si>
  <si>
    <t>Downlight PHILIPS BBS470 1XLLED 300C o similar.</t>
  </si>
  <si>
    <t xml:space="preserve">Suministro e instalación empotrada de luminaria circular de techo Downlight, PHILIPS BBS470 
1XLLED 300C o similar de color blanco; protección IP 20 y aislamiento clase F. Incluso lámparas.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 
caciones de Proyecto. 
Criterio de valoración económica: El precio no incluye las ayudas de albañilería para instalaciones. 
</t>
  </si>
  <si>
    <t xml:space="preserve">12020102     </t>
  </si>
  <si>
    <t>Downlight PHILIPS BBS480 1XLLED 300C o similar</t>
  </si>
  <si>
    <t xml:space="preserve">12020103     </t>
  </si>
  <si>
    <t>Campana HIGH BAY de LEDVANCE 165 W o similar</t>
  </si>
  <si>
    <t xml:space="preserve">Suministro e instalación sobre paramento vertical o estructura metálica de Campana HIGH BAY de 
LEDVANCE DE 165w o similar de potencia con flujo luminoso de 22000 lm temperatura de color 
6500K, de 376 mm de diámetro, con cuerpo de aluminio color negro y cobertura en policarbonato ne- 
gro, clase de protección IK8, grado de protección IP 65. Incluso lámparas.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 
caciones de Proyecto. 
</t>
  </si>
  <si>
    <t xml:space="preserve">12020104     </t>
  </si>
  <si>
    <t>Proyector FLOODLIGHT LED 10W 4000 K WT de LEDVANCE o similar</t>
  </si>
  <si>
    <t xml:space="preserve">Suministro e instalación sobre paramento vertical o estructura metálica de proyector FLOODLIGHT 
LED 10W 4000 K WT de LEDVANCE o similar de 10w de potencia con flujo luminoso de 800 lm 
temperatura de color 4000K, de 117X127X39 mm de diámetro, con cuerpo de policarbonato BLAN- 
CO, clase de protección IK07, grado de protección IP 65.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 
caciones de Proyecto. 
</t>
  </si>
  <si>
    <t xml:space="preserve">12020105     </t>
  </si>
  <si>
    <t>Proyector FLOODLIGHT LED 20W 4000 K WT de LEDVANCE o similar</t>
  </si>
  <si>
    <t xml:space="preserve">Suministro e instalación sobre paramento vertical o estructura metálica de proyector FLOODLIGHT 
LED 20W 4000 K WT de LEDVANCE o similar 20w de potencia con flujo luminoso de 2200 lm tem- 
peratura de color 4000K, de 130X140X41 mm de diámetro, con cuerpo de policarbonato BLANCO, 
clase de protección IK07, grado de protección IP 65.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 
caciones de Proyecto. 
</t>
  </si>
  <si>
    <t xml:space="preserve">12020106     </t>
  </si>
  <si>
    <t>Proyector FLOODLIGHT LED 90W 4000 K WT de LEDVANCE o similar</t>
  </si>
  <si>
    <t xml:space="preserve">Suministro e instalación sobre paramento vertical o estructura metálica de proyector FLOODLIGHT 
LED 20W 4000 K WT de LEDVANCE o similar de 90w de potencia con flujo luminoso de 10000 lm 
temperatura de color 4000K, de 250X240X70 mm de diámetro, con cuerpo de policarbonato BLAN- 
CO, clase de protección IK07, grado de protección IP 65.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 
caciones de Proyecto. 
</t>
  </si>
  <si>
    <t xml:space="preserve">12020107     </t>
  </si>
  <si>
    <t>Proyector PHILIPS BVP110 1XLED42 NW S o similar</t>
  </si>
  <si>
    <t xml:space="preserve">Suministro e instalación sobre paramento vertical o estructura metálica de proyector PHILIPS 
BVP110 1XLED42 NW S o similar de 38w de potencia con flujo luminoso de 4200 lm temperatura 
de color 4000K, de 285X254X52 mm de diámetro, con cuerpo de aluminio, cubierta óptica de vidrio y 
reflector de acrilato, clase de protección IK07, grado de protección IP 65.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 
caciones de Proyecto. 
</t>
  </si>
  <si>
    <t xml:space="preserve">12020108     </t>
  </si>
  <si>
    <t>Proyector PHILIPS BVP110 1XLED42 NW A o similar</t>
  </si>
  <si>
    <t xml:space="preserve">Suministro e instalación sobre paramento vertical o estructura metálica de proyector PHILIPS 
BVP110 1XLED42 NW A o similar de 38w de potencia con flujo luminoso de 4200 lm temperatura 
de color 4000K, de 285X254X52 mm de diámetro, con cuerpo de aluminio, cubierta óptica de vidrio y 
reflector de acrilato, clase de protección IK07, grado de protección IP 65.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 
caciones de Proyecto. 
</t>
  </si>
  <si>
    <t xml:space="preserve">12020109     </t>
  </si>
  <si>
    <t>Suministro y montaje de proyector exterior RGB</t>
  </si>
  <si>
    <t xml:space="preserve">Suministro y montaje de proyector para exterior LED de tecnología RGB. Carcasa en aluminio, difu- 
sor de cristal templado. Control mediante mando a distancia infrarrojo. Chip LED Epistar, de potencia 
30 W. Voltaje AC 85-265V. Temperatura de color RGB. Medidas 225x220x50mm. Protección IP66. 
Ángulo 120º. Temperatura de trabajo -40ºC/+60ºC. Incluso replanteo, montaje, conexionado y com- 
probación de su correcto funcionamiento. Medida la unidad instalada. 
</t>
  </si>
  <si>
    <t xml:space="preserve">12020110     </t>
  </si>
  <si>
    <t>Luminaria orientación escalera ext.</t>
  </si>
  <si>
    <t xml:space="preserve">Suministro e instalación de luminaria empotrable autónoma DAISALUX ARAS RC o similar, con au- 
tonomía 1 hora. Embellecedor en PC-ABS, y difusor de policarbonato acabado blanco opal. Lumina- 
ria IP64, IK07, con lámpara LED blanco de actuación en presencia de red, y lámpara incandescente 
5 Lm para funcionamiento en ausencia de red. Acabado grafito. Incluso p.p. de caja para empotrar, y 
ayudas de albañilería. Medida la unidad instalada. 
</t>
  </si>
  <si>
    <t xml:space="preserve">12020111     </t>
  </si>
  <si>
    <t>luminaria de emergencia 70 lm, 6 W DAISA NOVA N1 o similar.</t>
  </si>
  <si>
    <t xml:space="preserve">Instalación en superficie de luminaria de emergencia 70 lm, 6 W DAISA NOVA N1 o similar, con 
baterías de Ni-Cd de alta temperatura, autonomía de 1 h, alimentación a 230 V, tiempo de carga 24 
h. Incluso accesorios y elementos de fijación. 
Incluye: Replanteo. Fijación y nivelación. Montaje, conexionado y comprobación de su correcto fun- 
cionamiento. 
Criterio de medición de proyecto: Número de unidades previstas, según documentación gráfica de 
Proyecto. 
Criterio de medición de obra: Se medirá el número de unidades realmente ejecutadas según especifi- 
caciones de Proyecto. 
</t>
  </si>
  <si>
    <t xml:space="preserve">12020112     </t>
  </si>
  <si>
    <t>luminaria de emergencia 95 lm, 8 W DAISA NOVA N2 o similar.</t>
  </si>
  <si>
    <t xml:space="preserve">Instalación en superficie de luminaria de emergencia 95 lm, 8 W DAISA NOVA N2 o similar, con 
baterías de Ni-Cd de alta temperatura, autonomía de 1 h, alimentación a 230 V, tiempo de carga 24 
h. Incluso accesorios y elementos de fijación. 
Incluye: Replanteo. Fijación y nivelación. Montaje, conexionado y comprobación de su correcto fun- 
cionamiento. 
Criterio de medición de proyecto: Número de unidades previstas, según documentación gráfica de 
Proyecto. 
Criterio de medición de obra: Se medirá el número de unidades realmente ejecutadas según especifi- 
caciones de Proyecto. 
</t>
  </si>
  <si>
    <t xml:space="preserve">12020113     </t>
  </si>
  <si>
    <t>luminaria de emergencia 150 lm, 8 W DAISA NOVA N3 o similar.</t>
  </si>
  <si>
    <t xml:space="preserve">Instalación en superficie de luminaria de emergencia 150 lm, 8 W DAISA NOVA N3 o similar, con 
baterías de Ni-Cd de alta temperatura, autonomía de 1 h, alimentación a 230 V, tiempo de carga 24 
h. Incluso accesorios y elementos de fijación. 
Incluye: Replanteo. Fijación y nivelación. Montaje, conexionado y comprobación de su correcto fun- 
cionamiento. 
Criterio de medición de proyecto: Número de unidades previstas, según documentación gráfica de 
Proyecto. 
Criterio de medición de obra: Se medirá el número de unidades realmente ejecutadas según especifi- 
caciones de Proyecto. 
</t>
  </si>
  <si>
    <t xml:space="preserve">12020114     </t>
  </si>
  <si>
    <t>luminaria de emergencia 320 lm, 8 W DAISA NOVA N6 o similar.</t>
  </si>
  <si>
    <t xml:space="preserve">Instalación en superficie de luminaria de emergencia 320 lm, 8 W DAISA NOVA N6 o similar, con 
baterías de Ni-Cd de alta temperatura, autonomía de 1 h, alimentación a 230 V, tiempo de carga 24 
h. Incluso accesorios y elementos de fijación. 
Incluye: Replanteo. Fijación y nivelación. Montaje, conexionado y comprobación de su correcto fun- 
cionamiento. 
Criterio de medición de proyecto: Número de unidades previstas, según documentación gráfica de 
Proyecto. 
Criterio de medición de obra: Se medirá el número de unidades realmente ejecutadas según especifi- 
caciones de Proyecto. 
</t>
  </si>
  <si>
    <t xml:space="preserve">12020115     </t>
  </si>
  <si>
    <t>luminaria de emergencia 435 lm, 8 W DAISA NOVA N8 o similar.</t>
  </si>
  <si>
    <t xml:space="preserve">Instalación en superficie de luminaria de emergencia 435 lm, 8 W DAISA NOVA N8 o similar, con 
baterías de Ni-Cd de alta temperatura, autonomía de 1 h, alimentación a 230 V, tiempo de carga 24 
h. Incluso accesorios y elementos de fijación. 
Incluye: Replanteo. Fijación y nivelación. Montaje, conexionado y comprobación de su correcto fun- 
cionamiento. 
Criterio de medición de proyecto: Número de unidades previstas, según documentación gráfica de 
Proyecto. 
Criterio de medición de obra: Se medirá el número de unidades realmente ejecutadas según especifi- 
caciones de Proyecto. 
</t>
  </si>
  <si>
    <t xml:space="preserve">12020116     </t>
  </si>
  <si>
    <t>luminaria estanca de emergencia 715 lm, DAISA ESTANCA C-40 2N 14</t>
  </si>
  <si>
    <t xml:space="preserve">Instalación en superficie de luminaria de emergencia 715 lm, DAISA ESTANCA C-40 2N 14 o simi- 
lar, con baterías de Ni-Cd de alta temperatura, autonomía de 1 h, alimentación a 230 V, tiempo de 
carga 24 h. Incluso accesorios y elementos de fijación. 
Incluye: Replanteo. Fijación y nivelación. Montaje, conexionado y comprobación de su correcto fun- 
cionamiento. 
Criterio de medición de proyecto: Número de unidades previstas, según documentación gráfica de 
Proyecto. 
Criterio de medición de obra: Se medirá el número de unidades realmente ejecutadas según especifi- 
caciones de Proyecto. 
</t>
  </si>
  <si>
    <t xml:space="preserve">12020117     </t>
  </si>
  <si>
    <t>luminaria estanca de emergencia 1200 lm, DAISA ESTANCA C-40 2N 2</t>
  </si>
  <si>
    <t xml:space="preserve">Instalación en superficie de luminaria de emergencia 1200 lm, DAISA ESTANCA C-40 2N 24 o si- 
milar, con baterías de Ni-Cd de alta temperatura, autonomía de 1 h, alimentación a 230 V, tiempo de 
carga 24 h. Incluso accesorios y elementos de fijación. 
Incluye: Replanteo. Fijación y nivelación. Montaje, conexionado y comprobación de su correcto fun- 
cionamiento. 
Criterio de medición de proyecto: Número de unidades previstas, según documentación gráfica de 
Proyecto. 
Criterio de medición de obra: Se medirá el número de unidades realmente ejecutadas según especifi- 
caciones de Proyecto. 
</t>
  </si>
  <si>
    <t>120201</t>
  </si>
  <si>
    <t>1202</t>
  </si>
  <si>
    <t xml:space="preserve">1205         </t>
  </si>
  <si>
    <t>Voz y Datos</t>
  </si>
  <si>
    <t xml:space="preserve">120501       </t>
  </si>
  <si>
    <t>ARQUETA DE ENTRADA PARA ICT DE 0,40x0,40x0,60 m</t>
  </si>
  <si>
    <t xml:space="preserve">Arqueta de entrada para ICT de 0,40x0,40x0,60 m de hormigón prefabricado, incluso excavación, 
transporte de tierras a vertedero y p.p. de pequeño material y ayudas de albañilería; construida se- 
gún reglamento de ICT. Medida la cantidad ejecutada 
</t>
  </si>
  <si>
    <t xml:space="preserve">120502       </t>
  </si>
  <si>
    <t>CANAL. EXT. INFERIOR VDI ENTERRADA, 4 COND. PVC RIGIDO 63 mm</t>
  </si>
  <si>
    <t>ml</t>
  </si>
  <si>
    <t xml:space="preserve">Canalización externa inferior para ICT enterrada, formada por 8 conductos de PVC rígido de diám. 
63 mm y 3 mm de espesor, incluso excavación, prisma de hormigón HM-20, relleno, transporte de 
tierras sobrantes a vertedero y p.p. de pequeño material. construida según reglamento de ICT. Medi- 
da la longitud ejecutada desde la cara interior de arqueta de entrada hasta repartidor general de edifi- 
cio. 
</t>
  </si>
  <si>
    <t xml:space="preserve">120503       </t>
  </si>
  <si>
    <t>ARQUETA REGISTRO ENLACE INFERIOR PARA ICT 0,40x0,40x0,40 m</t>
  </si>
  <si>
    <t xml:space="preserve">Arqueta de entrada para ICT de 0,40x0,40x0,40 m de hormigón prefabricado, incluso excavación, 
transporte de tierras a vertedero y p.p. de pequeño material y ayudas de albañilería; construida se- 
gún reglamento de ICT. Medida la cantidad ejecutada 
</t>
  </si>
  <si>
    <t xml:space="preserve">120504       </t>
  </si>
  <si>
    <t>ARMARIO DISTR. RACK 19" 12 uas</t>
  </si>
  <si>
    <t xml:space="preserve">Armario metálico de distribución de comunicaciones RACK, de dimensiones 600x600x635mm (6 
unidades de altura) y bastidores de 19", completamente desmontable y con puerta frontal dotada de 
cristal templado y cerradura. Provisto de 4 ventiladores en techo dotados de termostato y piloto lu- 
minoso en panel. Base eléctrica con interruptor luminoso y 6 tomas F+N+T 10/16A 250V y soporte 
para montaje en bastidor de 19". Guias pasacables verticales para bastidor en ambos laterales y de 
mínimo 5 anillas. Rejilla metálica interior para conducción del cableado de 300x60mm. Colocado so- 
bre 4 soportes antivibratorios y regulables en altura. Medida la cantidad ejecutada. 
</t>
  </si>
  <si>
    <t xml:space="preserve">120505       </t>
  </si>
  <si>
    <t>CANAL. EXT. INFERIOR VDI ENTERRADA, 3 COND. PVC RIGIDO 63 mm</t>
  </si>
  <si>
    <t xml:space="preserve">120506       </t>
  </si>
  <si>
    <t>AGRUPACIÓN PUESTO DE TRABAJO 2 SCHUKO + 2 SCHUKO SAI + 2RJ45</t>
  </si>
  <si>
    <t xml:space="preserve">Agrupacion de tomas de corriente para puesto de trabajo de 3 módulos formado por una base doble 
schuko blanca, una base doble schucko roja, una placas de voz datos con dos tomas RJ45. empo- 
trado, mecanismos de primera calidad y p.p. de cajas de derivación y ayudas de albañilería; cons- 
truido según REBT. Medida la cantidad ejecutada 
</t>
  </si>
  <si>
    <t xml:space="preserve">120507       </t>
  </si>
  <si>
    <t>AGRUPACIÓN PUNTO WIFI 1 SCHUKO + 1RJ45</t>
  </si>
  <si>
    <t xml:space="preserve">Agrupacion de tomas para punto acceso WIFI, formado por una base simple schuko blanca, y una 
placas de voz datos con una toma RJ45. empotrado, mecanismos de primera calidad y p.p. de ca- 
jas de derivación y ayudas de albañilería; construido según REBT. Medida la cantidad ejecutada 
</t>
  </si>
  <si>
    <t xml:space="preserve">120508       </t>
  </si>
  <si>
    <t>CONEX. DE FIBRA ÓPTICA CANAL EXT. Y ENTRE RACK</t>
  </si>
  <si>
    <t xml:space="preserve">Conexión de fibra óptica multimodo de entre armarios de comunicaciones, de índice gradual 
50/125µm con cubierta LSZH, colocado bajo tubo de 25 mm de diámetro. Medida la longitud ejecuta- 
da. 
</t>
  </si>
  <si>
    <t xml:space="preserve">120509       </t>
  </si>
  <si>
    <t>LATIGUILLO DE PARCHEO 2M EN ARMARIO RACK</t>
  </si>
  <si>
    <t xml:space="preserve">Latiguillo de parcheo en armario de comunicaciones de máximo 2 m de longitud con cable UTP Cat. 
6 de color blanco para conexiones de datos y naranja para las conexiones wifi. Pineado según nor- 
ma EIA/TIA 568B. Medida la cantidad ejecutada. 
</t>
  </si>
  <si>
    <t xml:space="preserve">120510       </t>
  </si>
  <si>
    <t>LATIGUILLO DUPLEX FIBRA ÓPTICA PARA CONEX. ARMARIO DISTR. RACK</t>
  </si>
  <si>
    <t xml:space="preserve">Latiguillo duplex mediante cable de fibra óptica multimodo de indice gradual 50/125µm con revesti- 
miento LSZH de longutud máxima 3 metros para conexiones en armario distribuidor. Medida la canti- 
dad ejecutada. 
</t>
  </si>
  <si>
    <t xml:space="preserve">120511       </t>
  </si>
  <si>
    <t>PANEL DE PARCHEO 19" DE 24 PUERTOS RJ45 CAT 6</t>
  </si>
  <si>
    <t xml:space="preserve">Panel de parcheo 19" para 24 puertos RJ45 de categoría 6, colocado en armario de distribución de 
planta (Rack), incluso conexionado de líneas y señalización de lineas. Medida la cantidad ejecutada. 
</t>
  </si>
  <si>
    <t xml:space="preserve">120512       </t>
  </si>
  <si>
    <t>PANEL PASAHILOS HORIZONTAL 19"</t>
  </si>
  <si>
    <t xml:space="preserve">Panel pasahilos horizontal colocado en armario de distribución rack. Medida la cantidad ejecutada. 
</t>
  </si>
  <si>
    <t xml:space="preserve">120513       </t>
  </si>
  <si>
    <t>Punto de interconexión de cables de fibra óptica, para 6 fibras</t>
  </si>
  <si>
    <t xml:space="preserve">Punto de interconexión de cables de fibra óptica, para 6 fibras ópticas, formado por 1 bandeja de 19" 
de acero galvanizado y 1 módulo óptico de 12 conectores tipo SC simple. Incluso accesorios nece- 
sarios para su correcta instalación, piezas especiales y fijaciones. Medida la unidad colocada. 
</t>
  </si>
  <si>
    <t xml:space="preserve">120514       </t>
  </si>
  <si>
    <t>TUBO RIGIDO SUPERF. PVC DIAM.25mm</t>
  </si>
  <si>
    <t xml:space="preserve">Canalizacion superficial comunicaciones mediante conducto rígido de PVC diám. 25mm y 1,9mm de 
espesor, incluso p.p de pequeño material y ayudas de albañilería. Construida según reglamento ICT. 
Medida la longitud ejecutada. 
</t>
  </si>
  <si>
    <t xml:space="preserve">120515       </t>
  </si>
  <si>
    <t>Suministro e instalación de cable rígido U/UTP no propagador de</t>
  </si>
  <si>
    <t xml:space="preserve">ministro e instalación de cable rígido U/UTP no propagador de la llama de 4 pares trenzados de 
cobre, categoría 6, reacción al fuego clase Dca-s2,d2,a2 según UNE-EN 50575, con conductor unifi- 
lar de cobre, aislamiento de polietileno y vaina exterior de poliolefina termoplástica LSFH libre de ha- 
lógenos, con baja emisión de humos y gases corrosivos, de 6,2 mm de diámetro. Incluso acceso- 
rios y elementos de sujeción. Incluso tendido de cables. Medida la longitud instalada. 
</t>
  </si>
  <si>
    <t>1205</t>
  </si>
  <si>
    <t>12</t>
  </si>
  <si>
    <t>01</t>
  </si>
  <si>
    <t xml:space="preserve">02           </t>
  </si>
  <si>
    <t>LOTE 2</t>
  </si>
  <si>
    <t xml:space="preserve">CO02.2       </t>
  </si>
  <si>
    <t xml:space="preserve">CO204.2      </t>
  </si>
  <si>
    <t>CO204.2</t>
  </si>
  <si>
    <t>CO02.2</t>
  </si>
  <si>
    <t xml:space="preserve">CO07.2       </t>
  </si>
  <si>
    <t>Edificio de Entrada</t>
  </si>
  <si>
    <t xml:space="preserve">CO707        </t>
  </si>
  <si>
    <t>Instalaciones</t>
  </si>
  <si>
    <t xml:space="preserve">70702        </t>
  </si>
  <si>
    <t>Alumbrado</t>
  </si>
  <si>
    <t xml:space="preserve">09070203     </t>
  </si>
  <si>
    <t>Suministro e instalación empotrada de luminaria circular de techo Downlight, PHILIPS BBS470 1XLLED 300C o similar de color blanco; protección IP 20 y aislamiento clase F. Incluso lámparas.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
Criterio de valoración económica: El precio no incluye las ayudas de albañilería para instalaciones.</t>
  </si>
  <si>
    <t xml:space="preserve">08070204     </t>
  </si>
  <si>
    <t>Suministro e instalación empotrada de luminaria circular de techo Downlight, PHILIPS BBS480 1XLLED 300C o similar de color blanco; protección IP 20 y aislamiento clase F. Incluso lámparas.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
Criterio de valoración económica: El precio no incluye las ayudas de albañilería para instalaciones.</t>
  </si>
  <si>
    <t xml:space="preserve">07070203     </t>
  </si>
  <si>
    <t>Suministro e instalación sobre paramento vertical o estructura metálica de proyector FLOODLIGHT LED 10W 4000 K WT de LEDVANCE o similar de 10w de potencia con flujo luminoso de 800 lm temperatura de color 4000K, de 117X127X39 mm de diámetro, con cuerpo de policarbonato BLANCO, clase de protección IK07, grado de protección IP 65.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</si>
  <si>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 xml:space="preserve">07070204     </t>
  </si>
  <si>
    <t>Suministro e instalación sobre paramento vertical o estructura metálica de proyector FLOODLIGHT LED 20W 4000 K WT de LEDVANCE o similar 20w de potencia con flujo luminoso de 2200 lm temperatura de color 4000K, de 130X140X41 mm de diámetro, con cuerpo de policarbonato BLANCO, clase de protección IK07, grado de protección IP 65.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</si>
  <si>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 xml:space="preserve">07070205     </t>
  </si>
  <si>
    <t>Instalación en superficie de luminaria de emergencia 70 lm, 6 W DAISA NOVA N1 o similar, con baterías de Ni-Cd de alta temperatura, autonomía de 1 h, alimentación a 230 V, tiempo de carga 24 h. Incluso accesorios y elementos de fijación.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</si>
  <si>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 xml:space="preserve">07070206     </t>
  </si>
  <si>
    <t>Instalación en superficie de luminaria de emergencia 95 lm, 8 W DAISA NOVA N2 o similar, con baterías de Ni-Cd de alta temperatura, autonomía de 1 h, alimentación a 230 V, tiempo de carga 24 h. Incluso accesorios y elementos de fijación.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</si>
  <si>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 xml:space="preserve">07070207     </t>
  </si>
  <si>
    <t>Instalación en superficie de luminaria de emergencia 150 lm, 8 W DAISA NOVA N3 o similar, con baterías de Ni-Cd de alta temperatura, autonomía de 1 h, alimentación a 230 V, tiempo de carga 24 h. Incluso accesorios y elementos de fijación.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</si>
  <si>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 xml:space="preserve">07070208     </t>
  </si>
  <si>
    <t>Instalación en superficie de luminaria de emergencia 320 lm, 8 W DAISA NOVA N6 o similar, con baterías de Ni-Cd de alta temperatura, autonomía de 1 h, alimentación a 230 V, tiempo de carga 24 h. Incluso accesorios y elementos de fijación.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</si>
  <si>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70702</t>
  </si>
  <si>
    <t xml:space="preserve">70704        </t>
  </si>
  <si>
    <t>Electricidad</t>
  </si>
  <si>
    <t xml:space="preserve">07070401     </t>
  </si>
  <si>
    <t>Línea trifásica enterrada 5x6mm2</t>
  </si>
  <si>
    <t>Derivación individual trifásica enterrada para vivienda, delimitada entre la centralización de contadores o la caja de protección y medida y el cuadro de mando y protección de cada usuario, formada por cables unipolares con conductores de cobre, RZ1-K (AS) Cca-s1b,d1,a1 5G6 mm², siendo su tensión asignada de 0,6/1 kV, bajo tubo protector de polietileno de doble pared, de 50 mm de diámetro, resistencia a compresión mayor de 250 N, suministrado en rollo, colocado sobre lecho de arena de 10 cm de espesor, debidamente compactada y nivelada con pisón vibrante de guiado manual, relleno lateral compactando hasta los riñones y posterior relleno con la misma arena hasta 10 cm por encima de la generatriz superior de la tubería, sin incluir la excavación ni el posterior relleno principal de las zanjas. Incluso hilo de mando para cambio de tarifa. Totalmente montada, conexionada y probada.
Incluye: Replanteo y trazado de la zanja. Ejecución del lecho de arena para asiento del tubo. Colocación del tubo en la zanja. Tendido de cables. Conexionado. Ejecución del relleno envolvente.
Criterio de medición de proyecto: Longitud medida según documentación gráfica de Proyecto.
Criterio de medición de obra: Se medirá la longitud realmente ejecutada según especificaciones de Proyecto.</t>
  </si>
  <si>
    <t xml:space="preserve">07070402     </t>
  </si>
  <si>
    <t xml:space="preserve">09070404     </t>
  </si>
  <si>
    <t xml:space="preserve">07070404     </t>
  </si>
  <si>
    <t>ARQUETA REGISTRO  0,40x0,40x0,40 m</t>
  </si>
  <si>
    <t xml:space="preserve">07070405     </t>
  </si>
  <si>
    <t>TOMA CORRIENTE EMPOTRADA 16 A CON 2,5 mm2</t>
  </si>
  <si>
    <t xml:space="preserve">07070406     </t>
  </si>
  <si>
    <t xml:space="preserve">07070407     </t>
  </si>
  <si>
    <t>Suministro e instalación de conmutador, gama media, intensidad asignada 10 AX, tensión asignada 250 V, con tecla simple, de color blanco y marco embellecedor para un elemento, de color, empotrado, incluso caja de mecanismo. Totalmente montado, conexionado y probado. Incluso conexionado y montaje del elemento. Medida la unidad instalada según planos de proyecto.</t>
  </si>
  <si>
    <t xml:space="preserve">07070408     </t>
  </si>
  <si>
    <t>Suministro e instalación de detector volumétrico infrarrojo pasi</t>
  </si>
  <si>
    <t xml:space="preserve">Suministro e instalación de detector volumétrico infrarrojo pasivo, cobertura volumétrica de 12 m/90°, cobertura de cortina de 12 m/6°, cobertura de largo alcance de 20 m/6°, con detección de ángulo cero, led de prueba, memoria de alarma, contador de impulsos, filtro de luz blanca y protección antiapertura. Incluso elementos de fijación. Incluso fijación al paramento. Montaje, conexionado y comprobación de su correcto funcionamiento. Medida la unidad instalada según planos de proyecto.
</t>
  </si>
  <si>
    <t xml:space="preserve">07070409     </t>
  </si>
  <si>
    <t>INTERRUPTOR AUTOMÁTICO MAGNETOTÉRMICO TETRAPOLAR DE 32 A</t>
  </si>
  <si>
    <t>Interruptor automático magnetotérmico tetrapolar de 32 A de intensidad nominal, construido según REBT y normas de la compañía suministradora. Medida la cantidad ejecutada según planos de proyecto.</t>
  </si>
  <si>
    <t xml:space="preserve">07070410     </t>
  </si>
  <si>
    <t>INTERRUPTOR DIFERENCIAL IV, INT. N. 25 A SENS. 0,03 A</t>
  </si>
  <si>
    <t xml:space="preserve">07070411     </t>
  </si>
  <si>
    <t>INTERRUPTOR AUTOMÁTICO MAGNETOTÉRMICO BIPOLAR DE 20 A</t>
  </si>
  <si>
    <t xml:space="preserve">07070412     </t>
  </si>
  <si>
    <t>INTERRUPTOR AUTOMÁTICO MAGNETOTÉRMICO BIPOLAR DE 10 A</t>
  </si>
  <si>
    <t xml:space="preserve">07070413     </t>
  </si>
  <si>
    <t>INTERRUPTOR AUTOMÁTICO MAGNETOTÉRMICO TETRAPOLAR DE 20 A</t>
  </si>
  <si>
    <t>Interruptor automático magnetotérmicotetrapolar de 20 A de intensidad nominal, construido según REBT y normas de la compañía suministradora. Medida la cantidad ejecutada según planos de proyecto.</t>
  </si>
  <si>
    <t xml:space="preserve">07070414     </t>
  </si>
  <si>
    <t>INTERRUPTOR AUTOMÁTICO MAGNETOTÉRMICO BIPOLAR DE 16 A</t>
  </si>
  <si>
    <t xml:space="preserve">07070415     </t>
  </si>
  <si>
    <t xml:space="preserve">09070413     </t>
  </si>
  <si>
    <t>70704</t>
  </si>
  <si>
    <t>CO707</t>
  </si>
  <si>
    <t>CO07.2</t>
  </si>
  <si>
    <t xml:space="preserve">CO09         </t>
  </si>
  <si>
    <t>Edificio Vestuarios</t>
  </si>
  <si>
    <t xml:space="preserve">CO907        </t>
  </si>
  <si>
    <t xml:space="preserve">90702        </t>
  </si>
  <si>
    <t xml:space="preserve">09070201     </t>
  </si>
  <si>
    <t xml:space="preserve">09070202     </t>
  </si>
  <si>
    <t xml:space="preserve">09070205     </t>
  </si>
  <si>
    <t xml:space="preserve">Instalación en superficie de luminaria de emergencia 70 lm, 6 W DAISA NOVA N1 o similar, con baterías de Ni-Cd de alta temperatura, autonomía de 1 h, alimentación a 230 V, tiempo de carga 24 h. Incluso accesorios y elementos de fijación.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
</t>
  </si>
  <si>
    <t xml:space="preserve">09070206     </t>
  </si>
  <si>
    <t xml:space="preserve">Instalación en superficie de luminaria de emergencia 95 lm, 8 W DAISA NOVA N2 o similar, con baterías de Ni-Cd de alta temperatura, autonomía de 1 h, alimentación a 230 V, tiempo de carga 24 h. Incluso accesorios y elementos de fijación.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
</t>
  </si>
  <si>
    <t xml:space="preserve">09070207     </t>
  </si>
  <si>
    <t xml:space="preserve">09070208     </t>
  </si>
  <si>
    <t xml:space="preserve">09070209     </t>
  </si>
  <si>
    <t>Instalación en superficie de luminaria de emergencia 435 lm, 8 W DAISA NOVA N8 o similar, con baterías de Ni-Cd de alta temperatura, autonomía de 1 h, alimentación a 230 V, tiempo de carga 24 h. Incluso accesorios y elementos de fijación.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t>
  </si>
  <si>
    <t>90702</t>
  </si>
  <si>
    <t xml:space="preserve">90704        </t>
  </si>
  <si>
    <t xml:space="preserve">09070401     </t>
  </si>
  <si>
    <t>Línea a subcuadro, formada por cables unipolares con conductores de cobre, RZ1-K (AS) Cca-s1b,d1,a1 4G16+1x10 mm², siendo su tensión asignada de 0,6/1 kV, bajo tubo protector de polietileno de doble pared, de 63 mm de diámetro, resistencia a compresión mayor de 250 N, suministrado en rollo, colocado sobre lecho de arena de 10 cm de espesor, debidamente compactada y nivelada con pisón vibrante de guiado manual, relleno lateral compactando hasta los riñones y posterior relleno con la misma arena hasta 10 cm por encima de la generatriz superior de la tubería, sin incluir la excavación ni el posterior relleno principal de las zanjas. Incluso hilo de mando para cambio de tarifa. Totalmente montada, conexionada y probada.
Incluye: Replanteo y trazado de la zanja. Ejecución del lecho de arena para asiento del tubo. Colocación del tubo en la zanja. Tendido de cables. Conexionado. Ejecución del relleno envolvente.
Criterio de medición de proyecto: Longitud medida según documentación gráfica de Proyecto.
Criterio de medición de obra: Se medirá la longitud realmente ejecutada según especificaciones de Proyecto.</t>
  </si>
  <si>
    <t xml:space="preserve">09070402     </t>
  </si>
  <si>
    <t xml:space="preserve">09070403     </t>
  </si>
  <si>
    <t>Arqueta de registro para línea eléctrica enterrada de 0,40x0,40x0,40 m de polipropileno, incluso excavación, transporte de tierras a vertedero y p.p. de pequeño material y ayudas de albañilería; construida según reglamento de ICT. Medida la cantidad ejecutada según planos de proyecto</t>
  </si>
  <si>
    <t xml:space="preserve">09070405     </t>
  </si>
  <si>
    <t>Línea trifásica 4x16+10mm2</t>
  </si>
  <si>
    <t>Derivación individual trifásica empotrada para vivienda, delimitada entre la centralización de contadores o la caja de protección y medida y el cuadro de mando y protección de cada usuario, formada por cables unipolares con conductores de cobre, RZ1-K (AS) Cca-s1b,d1,a1 4G16+1x10 mm², siendo su tensión asignada de 0,6/1 kV, bajo tubo protector flexible, corrugado, de polipropileno, con IP549, de 63 mm de diámetro. Incluso accesorios, elementos de sujeción e hilo de mando para cambio de tarifa. Totalmente montada, conexionada y probada.
Incluye: Replanteo y trazado de la línea. Colocación y fijación del tubo. Tendido de cables. Conexionado.
Criterio de medición de proyecto: Longitud medida según documentación gráfica de Proyecto.
Criterio de medición de obra: Se medirá la longitud realmente ejecutada según especificaciones de Proyecto.</t>
  </si>
  <si>
    <t xml:space="preserve">09070406     </t>
  </si>
  <si>
    <t xml:space="preserve">09070407     </t>
  </si>
  <si>
    <t xml:space="preserve">09070408     </t>
  </si>
  <si>
    <t xml:space="preserve">09070409     </t>
  </si>
  <si>
    <t>TOMA CORRIENTE EMPOTRADA SUELO 16 A CON 2,5 mm2</t>
  </si>
  <si>
    <t xml:space="preserve">09070410     </t>
  </si>
  <si>
    <t>Suministro e instalación de conmutador, gama media, intensidad asignada 10 AX, tensión asignada 250 V, con tecla simple, de color blanco y marco embellecedor para un elemento, de color, empotrado, sin incluir la caja de mecanismo. Totalmente montado, conexionado y probado. Incluso conexionado y montaje del elemento. Medida la unidad instalada según planos de proyecto.</t>
  </si>
  <si>
    <t xml:space="preserve">09070411     </t>
  </si>
  <si>
    <t>CIRCUITO MONOFÁSICO 3x4 mm2 EMPOTRADO</t>
  </si>
  <si>
    <t xml:space="preserve">09070412     </t>
  </si>
  <si>
    <t xml:space="preserve">09070414     </t>
  </si>
  <si>
    <t>Interruptor automático, tetrap 50A</t>
  </si>
  <si>
    <t>Interruptor automático en caja moldeada, electromecánico, tetrapolar (4P), intensidad nominal 50 A, poder de corte 50 kA a 400 V, ajuste térmico entre 0,8 y 1 x In, de 120x140x79 mm. Totalmente montado, conexionado y probado.
Incluye: Montaje y conexionado del elemento.
Criterio de medición de proyecto: Número de unidades previstas, según documentación gráfica de Proyecto.
Criterio de medición de obra: Se medirá el número de unidades realmente ejecutadas según especificaciones de Proyecto.</t>
  </si>
  <si>
    <t xml:space="preserve">09070415     </t>
  </si>
  <si>
    <t>INTERRUPTOR AUTOMÁTICO MAGNETOTÉRMICO TETRAPOLAR DE 25 A</t>
  </si>
  <si>
    <t xml:space="preserve">08070427     </t>
  </si>
  <si>
    <t>INTERRUPTOR DIFERENCIAL IV, INT. N. 40 A SENS. 0,03 A</t>
  </si>
  <si>
    <t>Interruptor diferencial IV de 40 A de intensidad nominal y 0,03 A de sensibilidad tipo AC, construido según REBT y normas de la compañía suministradora. Medida la cantidad ejecutada según planos de proyecto.</t>
  </si>
  <si>
    <t xml:space="preserve">09070418     </t>
  </si>
  <si>
    <t xml:space="preserve">09070419     </t>
  </si>
  <si>
    <t xml:space="preserve">09070420     </t>
  </si>
  <si>
    <t xml:space="preserve">09070421     </t>
  </si>
  <si>
    <t>INTERRUP. AUTO. MAGNETOTÉRMICO TETRAPOLAR 6kA (IV) DE 20A</t>
  </si>
  <si>
    <t xml:space="preserve">Interruptor automático magnetotérmico tetrapolar de 20 A con poder de corte 6000 A para varios tipos de curvas de corte. Con indicador de corte en maneta y posibilidad de acople de auxiliares, tensión de aislamiento de 500V en CA y doble aislamiento clase 2. Según normas UNE, REBT y de la compañía suministradora. Medida la unidad ejecutada según planos de proyecto			</t>
  </si>
  <si>
    <t xml:space="preserve">09070422     </t>
  </si>
  <si>
    <t>CONTACTOR II 16A 230V</t>
  </si>
  <si>
    <t>Contactor en cuadro electrico de 16 A bipolar para una tensión de 230/240V, de baja sonoridad &lt;20dB y 24V de tensión de mando. Según normas REBT y de la compañía suministradora. medida la cantidad ejecutada según planos de proyecto</t>
  </si>
  <si>
    <t xml:space="preserve">09070423     </t>
  </si>
  <si>
    <t>INTERRUPTOR AUTOMÁTICO MAGNETOTÉRMICO TETRAPOLAR DE 16 A</t>
  </si>
  <si>
    <t xml:space="preserve">09070424     </t>
  </si>
  <si>
    <t>INTERRUPTOR DIFERENCIAL II, INT. N. 25 A SENS. 0,03 A</t>
  </si>
  <si>
    <t xml:space="preserve">09070425     </t>
  </si>
  <si>
    <t>Guardamotor con mando manual local, de 2,5 módulos, tripolar (3P</t>
  </si>
  <si>
    <t>Guardamotor con mando manual local, de 2,5 módulos, tripolar (3P), ajuste de la intensidad de disparo térmico entre 1,6 y 2,5 A, poder de corte 100 kA, de 44,5x91,3x66 mm, montaje sobre carril DIN (35 mm) y fijación a carril mediante garras. Totalmente montado, conexionado y probado.
Incluye: Montaje y conexionado del elemento.
Criterio de medición de proyecto: Número de unidades previstas, según documentación gráfica de Proyecto.
Criterio de medición de obra: Se medirá el número de unidades realmente ejecutadas según especificaciones de Proyecto.</t>
  </si>
  <si>
    <t xml:space="preserve">09070426     </t>
  </si>
  <si>
    <t>Guardamotor con mando manual local, bipolar 4-6.3A</t>
  </si>
  <si>
    <t>Guardamotor con mando manual local, bipolar (2P), ajuste de la intensidad de disparo térmico entre 4 y 6.3 A, poder de corte 100 kA, de 44,5x91,3x66 mm, montaje sobre carril DIN (35 mm) y fijación a carril mediante garras. Totalmente montado, conexionado y probado.
Incluye: Montaje y conexionado del elemento.
Criterio de medición de proyecto: Número de unidades previstas, según documentación gráfica de Proyecto.
Criterio de medición de obra: Se medirá el número de unidades realmente ejecutadas según especificaciones de Proyecto.</t>
  </si>
  <si>
    <t xml:space="preserve">09070427     </t>
  </si>
  <si>
    <t>CIRCUITO TRIFÁSICO 5x6 mm2 EMPOTRADO</t>
  </si>
  <si>
    <t>Circuito trifasico, instalado con cable de cobre, de cinco conductores RZ1-K (AS) de 6 mm2 de sección nominal, empotrado y aislado con tubo de PVC flexible de 29 mm de diámetro, incluso p.p. de cajas de derivación y ayudas de albañilería; construido según REBT. Medida la longitud ejecutada desde la caja de mando y protección REBT hasta la caja de registro del ultimo recinto suministrado según planos de proyecto.</t>
  </si>
  <si>
    <t>90704</t>
  </si>
  <si>
    <t>CO907</t>
  </si>
  <si>
    <t>CO09</t>
  </si>
  <si>
    <t xml:space="preserve">12.1         </t>
  </si>
  <si>
    <t xml:space="preserve">14.104       </t>
  </si>
  <si>
    <t xml:space="preserve">14.10401     </t>
  </si>
  <si>
    <t>CANAL. EXT. INFERIOR VDI ENTERRADA, 2 COND. PVC RIGIDO 63 mm</t>
  </si>
  <si>
    <t>14.104</t>
  </si>
  <si>
    <t xml:space="preserve">14.105       </t>
  </si>
  <si>
    <t>Videomarcador</t>
  </si>
  <si>
    <t xml:space="preserve">14.10501     </t>
  </si>
  <si>
    <t xml:space="preserve">Videomarcador compuesto por un Cabinet formando un videowall de 3x3 cabinets, modelo LED P10 
Exterior SMD de AIRISLed, 10 mm de tamaño de Pixel, brillo 6000 cd/m2, peso 45 kg, visión 110º 
H-V a una distancia entre 10 y 120 m, consumo medio/máximo de 180Wm2/s / 520Wm2, acabado 
hierro. Incluso Estructura de soporte y cimentación. Medido según planos de proyecto y ejecutado 
según CTE y planos de proyecto. 
</t>
  </si>
  <si>
    <t>14.105</t>
  </si>
  <si>
    <t>12.1</t>
  </si>
  <si>
    <t>02</t>
  </si>
  <si>
    <t xml:space="preserve">03           </t>
  </si>
  <si>
    <t>LOTE 3</t>
  </si>
  <si>
    <t xml:space="preserve">CO02.3       </t>
  </si>
  <si>
    <t xml:space="preserve">CO204.3      </t>
  </si>
  <si>
    <t>CO204.3</t>
  </si>
  <si>
    <t>CO02.3</t>
  </si>
  <si>
    <t xml:space="preserve">CO08         </t>
  </si>
  <si>
    <t>Edificio Administrativo</t>
  </si>
  <si>
    <t xml:space="preserve">CO807        </t>
  </si>
  <si>
    <t xml:space="preserve">80702        </t>
  </si>
  <si>
    <t xml:space="preserve">08070201     </t>
  </si>
  <si>
    <t xml:space="preserve">08070202     </t>
  </si>
  <si>
    <t>Proyector orientable PHILIPS ST530C 1XLED12S/827 MB ACF.</t>
  </si>
  <si>
    <t>Suministro e instalación empotrada de proyector orientable PHILIPS ST530C 1XLED12S/827 MB ACF; de color blanco; con 1200 lm y 18.0 W de potencia, sistema de anclaje; protección IP 20 y aislamiento clase F. Incluso lámparas.
Incluye: Replanteo.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
Criterio de valoración económica: El precio no incluye las ayudas de albañilería para instalaciones.</t>
  </si>
  <si>
    <t xml:space="preserve">08070205     </t>
  </si>
  <si>
    <t xml:space="preserve">08070206     </t>
  </si>
  <si>
    <t xml:space="preserve">08070207     </t>
  </si>
  <si>
    <t xml:space="preserve">08070208     </t>
  </si>
  <si>
    <t xml:space="preserve">08070209     </t>
  </si>
  <si>
    <t xml:space="preserve">Instalación en superficie de luminaria de emergencia 435 lm, 8 W DAISA NOVA N8 o similar, con baterías de Ni-Cd de alta temperatura, autonomía de 1 h, alimentación a 230 V, tiempo de carga 24 h. Incluso accesorios y elementos de fijación.
Incluye: Replanteo. Fijación y nivelación. Montaje, conexionado y comprobación de su correcto funcionamiento.
Criterio de medición de proyecto: Número de unidades previstas, según documentación gráfica de Proyecto.
Criterio de medición de obra: Se medirá el número de unidades realmente ejecutadas según especificaciones de Proyecto.
</t>
  </si>
  <si>
    <t>80702</t>
  </si>
  <si>
    <t xml:space="preserve">80704        </t>
  </si>
  <si>
    <t xml:space="preserve">08070402     </t>
  </si>
  <si>
    <t>Línea trifásica enterrada 5x10mm2</t>
  </si>
  <si>
    <t>Línea trifásica enterrada a cuadro secundario desde CGMP y cuadro parcial, formada por cables unipolares con conductores de cobre, RZ1-K (AS) Cca-s1b,d1,a1 5G10 mm², siendo su tensión asignada de 0,6/1 kV, bajo tubo protector de polietileno de doble pared, de 63 mm de diámetro, resistencia a compresión mayor de 250 N, suministrado en rollo, colocado sobre lecho de arena de 10 cm de espesor, debidamente compactada y nivelada con pisón vibrante de guiado manual, relleno lateral compactando hasta los riñones y posterior relleno con la misma arena hasta 10 cm por encima de la generatriz superior de la tubería, sin incluir la excavación ni el posterior relleno principal de las zanjas. Incluso hilo de mando para cambio de tarifa. Totalmente montada, conexionada y probada.
Incluye: Replanteo y trazado de la zanja. Ejecución del lecho de arena para asiento del tubo. Colocación del tubo en la zanja. Tendido de cables. Conexionado. Ejecución del relleno envolvente.
Criterio de medición de proyecto: Longitud medida según documentación gráfica de Proyecto.
Criterio de medición de obra: Se medirá la longitud realmente ejecutada según especificaciones de Proyecto.</t>
  </si>
  <si>
    <t xml:space="preserve">08070403     </t>
  </si>
  <si>
    <t xml:space="preserve">08070404     </t>
  </si>
  <si>
    <t xml:space="preserve">08070405     </t>
  </si>
  <si>
    <t>Línea trifásica 4x35+16mm2</t>
  </si>
  <si>
    <t>Línea a cuadro parcial, formada por cables unipolares con conductores de cobre, RZ1-K (AS) Cca-s1b,d1,a1 4x35+1G16 mm², siendo su tensión asignada de 0,6/1 kV, bajo tubo protector flexible, corrugado, de polipropileno, con IP549, de 90 mm de diámetro. Incluso accesorios, elementos de sujeción e hilo de mando para cambio de tarifa. Totalmente montada, conexionada y probada.
Incluye: Replanteo y trazado de la línea. Colocación y fijación del tubo. Tendido de cables. Conexionado.
Criterio de medición de proyecto: Longitud medida según documentación gráfica de Proyecto.
Criterio de medición de obra: Se medirá la longitud realmente ejecutada según especificaciones de Proyecto.</t>
  </si>
  <si>
    <t xml:space="preserve">08070406     </t>
  </si>
  <si>
    <t>Línea trifásica 5x10mm2</t>
  </si>
  <si>
    <t>Línea a cuadro parcial, formada por cables unipolares con conductores de cobre, RZ1-K (AS) Cca-s1b,d1,a1 5G10 mm², siendo su tensión asignada de 0,6/1 kV, bajo tubo protector flexible, corrugado, de PVC, con IP545, de 50 mm de diámetro. Incluso accesorios, elementos de sujeción e hilo de mando para cambio de tarifa. Totalmente montada, conexionada y probada.
Incluye: Replanteo y trazado de la línea. Colocación y fijación del tubo. Tendido de cables. Conexionado.
Criterio de medición de proyecto: Longitud medida según documentación gráfica de Proyecto.
Criterio de medición de obra: Se medirá la longitud realmente ejecutada según especificaciones de Proyecto.</t>
  </si>
  <si>
    <t xml:space="preserve">08070407     </t>
  </si>
  <si>
    <t>Línea trifásica 4x25+16mm2</t>
  </si>
  <si>
    <t>Línea a cuadro secundario, formada por cables unipolares con conductores de cobre, RZ1-K (AS) Cca-s1b,d1,a1 4x25+1G16 mm², siendo su tensión asignada de 0,6/1 kV, bajo tubo protector flexible, corrugado, de polipropileno, con IP549, de 63 mm de diámetro. Incluso accesorios, elementos de sujeción e hilo de mando para cambio de tarifa. Totalmente montada, conexionada y probada.
Incluye: Replanteo y trazado de la línea. Colocación y fijación del tubo. Tendido de cables. Conexionado.
Criterio de medición de proyecto: Longitud medida según documentación gráfica de Proyecto.
Criterio de medición de obra: Se medirá la longitud realmente ejecutada según especificaciones de Proyecto.</t>
  </si>
  <si>
    <t xml:space="preserve">08070410     </t>
  </si>
  <si>
    <t xml:space="preserve">08070411     </t>
  </si>
  <si>
    <t xml:space="preserve">08070412     </t>
  </si>
  <si>
    <t xml:space="preserve">08070413     </t>
  </si>
  <si>
    <t xml:space="preserve">08070415     </t>
  </si>
  <si>
    <t xml:space="preserve">08070416     </t>
  </si>
  <si>
    <t>CIRCUITO MONOFÁSICO 3x6 mm2 EMPOTRADO</t>
  </si>
  <si>
    <t xml:space="preserve">08070417     </t>
  </si>
  <si>
    <t xml:space="preserve">08070418     </t>
  </si>
  <si>
    <t>Línea a SAI monofásica</t>
  </si>
  <si>
    <t>Línea a SAI monofásica empotrada, formada por cables unipolares con conductores de cobre, RZ1-K (AS) Cca-s1b,d1,a1 3G10 mm², siendo su tensión asignada de 0,6/1 kV, bajo tubo protector flexible, corrugado, de PVC, con IP545, de 40 mm de diámetro. Incluso accesorios, elementos de sujeción e hilo de mando para cambio de tarifa. Totalmente montada, conexionada y probada.
Incluye: Replanteo y trazado de la línea. Colocación y fijación del tubo. Tendido de cables. Conexionado.
Criterio de medición de proyecto: Longitud medida según documentación gráfica de Proyecto.
Criterio de medición de obra: Se medirá la longitud realmente ejecutada según especificaciones de Proyecto.</t>
  </si>
  <si>
    <t xml:space="preserve">08070419     </t>
  </si>
  <si>
    <t xml:space="preserve">08070423     </t>
  </si>
  <si>
    <t xml:space="preserve">08070424     </t>
  </si>
  <si>
    <t>Interruptor automático tetrap 100A</t>
  </si>
  <si>
    <t>Interruptor automático en caja moldeada, electromecánico, tetrapolar (4P), intensidad nominal 100 A, poder de corte 50 kA a 400 V, ajuste térmico entre 0,8 y 1 x In, de 120x140x79 mm. Totalmente montado, conexionado y probado.
Incluye: Montaje y conexionado del elemento.
Criterio de medición de proyecto: Número de unidades previstas, según documentación gráfica de Proyecto.
Criterio de medición de obra: Se medirá el número de unidades realmente ejecutadas según especificaciones de Proyecto.</t>
  </si>
  <si>
    <t xml:space="preserve">08070425     </t>
  </si>
  <si>
    <t xml:space="preserve">08070428     </t>
  </si>
  <si>
    <t>INTERRUPTOR DIFERENCIAL II, INT. N. 63 A SENS. 0.30 A</t>
  </si>
  <si>
    <t>Interruptor diferencial II de 63 A de intensidad nominal y 0,30 A de sensibilidad tipo AC, construido según REBT y normas de la compañía suministradora. Medida la cantidad ejecutada según planos de proyecto.</t>
  </si>
  <si>
    <t xml:space="preserve">08070430     </t>
  </si>
  <si>
    <t xml:space="preserve">08070431     </t>
  </si>
  <si>
    <t xml:space="preserve">08070432     </t>
  </si>
  <si>
    <t>INTERRUPTOR AUTOMÁTICO MAGNETOTÉRMICO TETRAPOLAR DE 40 A</t>
  </si>
  <si>
    <t>Interruptor automático magnetotérmico tetrapolar de 40 A de intensidad nominal, construido según REBT y normas de la compañía suministradora. Medida la cantidad ejecutada según planos de proyecto.</t>
  </si>
  <si>
    <t xml:space="preserve">08070433     </t>
  </si>
  <si>
    <t>Guardamotor con mando manual local,  tripolar 13-16A</t>
  </si>
  <si>
    <t>Guardamotor con mando manual local, de 2,5 módulos, tripolar (3P), ajuste de la intensidad de disparo térmico entre 13 y 16 A, poder de corte 15 kA, de 44,5x91,3x66 mm, montaje sobre carril DIN (35 mm) y fijación a carril mediante garras. Totalmente montado, conexionado y probado.
Incluye: Montaje y conexionado del elemento.
Criterio de medición de proyecto: Número de unidades previstas, según documentación gráfica de Proyecto.
Criterio de medición de obra: Se medirá el número de unidades realmente ejecutadas según especificaciones de Proyecto.</t>
  </si>
  <si>
    <t xml:space="preserve">08070434     </t>
  </si>
  <si>
    <t>Guardamotor con mando manual local, bipolar 8-10A</t>
  </si>
  <si>
    <t>Guardamotor con mando manual local, bipolar (2P), ajuste de la intensidad de disparo térmico entre 8 y 10 A, poder de corte 100 kA, de 44,5x91,3x66 mm, montaje sobre carril DIN (35 mm) y fijación a carril mediante garras. Totalmente montado, conexionado y probado.
Incluye: Montaje y conexionado del elemento.
Criterio de medición de proyecto: Número de unidades previstas, según documentación gráfica de Proyecto.
Criterio de medición de obra: Se medirá el número de unidades realmente ejecutadas según especificaciones de Proyecto.</t>
  </si>
  <si>
    <t xml:space="preserve">08070435     </t>
  </si>
  <si>
    <t xml:space="preserve">08070436     </t>
  </si>
  <si>
    <t>Guardamotor con mando manual local, tripolar 3.2-4 A</t>
  </si>
  <si>
    <t>Guardamotor con mando manual local, de 2,5 módulos, tripolar (3P), ajuste de la intensidad de disparo térmico entre 3,2 y 4 A, poder de corte 100 kA, de 44,5x91,3x66 mm, montaje sobre carril DIN (35 mm) y fijación a carril mediante garras. Totalmente montado, conexionado y probado.
Incluye: Montaje y conexionado del elemento.
Criterio de medición de proyecto: Número de unidades previstas, según documentación gráfica de Proyecto.
Criterio de medición de obra: Se medirá el número de unidades realmente ejecutadas según especificaciones de Proyecto.</t>
  </si>
  <si>
    <t>80704</t>
  </si>
  <si>
    <t>CO807</t>
  </si>
  <si>
    <t>CO08</t>
  </si>
  <si>
    <t xml:space="preserve">12.2         </t>
  </si>
  <si>
    <t xml:space="preserve">12.203       </t>
  </si>
  <si>
    <t xml:space="preserve">12.20301     </t>
  </si>
  <si>
    <t>12.20301</t>
  </si>
  <si>
    <t>12.203</t>
  </si>
  <si>
    <t xml:space="preserve">12.206       </t>
  </si>
  <si>
    <t>12.206</t>
  </si>
  <si>
    <t>12.2</t>
  </si>
  <si>
    <t>03</t>
  </si>
  <si>
    <t>ESTADIO1</t>
  </si>
  <si>
    <t xml:space="preserve"> </t>
  </si>
  <si>
    <t xml:space="preserve">  </t>
  </si>
  <si>
    <t>Reforma y Ampliación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</si>
</sst>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7">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
      <patternFill patternType="solid">
        <fgColor theme="0"/>
        <bgColor indexed="64"/>
      </patternFill>
    </fill>
  </fills>
  <borders count="1">
    <border>
      <left/>
      <right/>
      <top/>
      <bottom/>
      <diagonal/>
    </border>
  </borders>
  <cellStyleXfs count="1">
    <xf numFmtId="0" fontId="0" fillId="0" borderId="0"/>
  </cellStyleXfs>
  <cellXfs count="27">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4" fillId="4" borderId="0" xfId="0" applyNumberFormat="1" applyFont="1" applyFill="1" applyAlignment="1">
      <alignment vertical="top"/>
    </xf>
    <xf numFmtId="49"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0" fontId="3" fillId="5" borderId="0" xfId="0" applyFont="1" applyFill="1" applyAlignment="1">
      <alignment vertical="top"/>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5" borderId="0" xfId="0" applyFont="1" applyFill="1" applyAlignment="1">
      <alignment vertical="top" wrapText="1"/>
    </xf>
    <xf numFmtId="49" fontId="3" fillId="6" borderId="0" xfId="0" applyNumberFormat="1" applyFont="1" applyFill="1" applyAlignment="1">
      <alignment vertical="top"/>
    </xf>
    <xf numFmtId="49" fontId="3" fillId="6" borderId="0" xfId="0" applyNumberFormat="1" applyFont="1" applyFill="1" applyAlignment="1">
      <alignment vertical="top" wrapText="1"/>
    </xf>
    <xf numFmtId="4" fontId="3" fillId="6" borderId="0" xfId="0" applyNumberFormat="1" applyFont="1" applyFill="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71"/>
  <sheetViews>
    <sheetView tabSelected="1" zoomScaleNormal="100" workbookViewId="0">
      <pane xSplit="4" ySplit="3" topLeftCell="E41" activePane="bottomRight" state="frozen"/>
      <selection pane="topRight" activeCell="E1" sqref="E1"/>
      <selection pane="bottomLeft" activeCell="A4" sqref="A4"/>
      <selection pane="bottomRight" activeCell="G41" sqref="G41"/>
    </sheetView>
  </sheetViews>
  <sheetFormatPr baseColWidth="10" defaultRowHeight="14.5" x14ac:dyDescent="0.35"/>
  <cols>
    <col min="1" max="1" width="15.54296875" bestFit="1" customWidth="1"/>
    <col min="2" max="2" width="6.54296875" bestFit="1" customWidth="1"/>
    <col min="3" max="3" width="3.7265625" bestFit="1" customWidth="1"/>
    <col min="4" max="4" width="60.26953125" customWidth="1"/>
    <col min="5" max="5" width="7.81640625" bestFit="1" customWidth="1"/>
    <col min="6" max="6" width="13.1796875" customWidth="1"/>
    <col min="7" max="7" width="12.54296875" customWidth="1"/>
  </cols>
  <sheetData>
    <row r="1" spans="1:7" x14ac:dyDescent="0.35">
      <c r="A1" s="1" t="s">
        <v>432</v>
      </c>
      <c r="B1" s="2"/>
      <c r="C1" s="2"/>
      <c r="D1" s="2"/>
      <c r="E1" s="2"/>
      <c r="F1" s="2"/>
      <c r="G1" s="2"/>
    </row>
    <row r="2" spans="1:7" ht="18.5" x14ac:dyDescent="0.35">
      <c r="A2" s="3" t="s">
        <v>0</v>
      </c>
      <c r="B2" s="4"/>
      <c r="C2" s="4"/>
      <c r="D2" s="4"/>
      <c r="E2" s="4"/>
      <c r="F2" s="4"/>
      <c r="G2" s="4"/>
    </row>
    <row r="3" spans="1:7" x14ac:dyDescent="0.35">
      <c r="A3" s="5" t="s">
        <v>1</v>
      </c>
      <c r="B3" s="5" t="s">
        <v>4</v>
      </c>
      <c r="C3" s="5" t="s">
        <v>5</v>
      </c>
      <c r="D3" s="18" t="s">
        <v>2</v>
      </c>
      <c r="E3" s="6" t="s">
        <v>6</v>
      </c>
      <c r="F3" s="6" t="s">
        <v>7</v>
      </c>
      <c r="G3" s="6" t="s">
        <v>3</v>
      </c>
    </row>
    <row r="4" spans="1:7" x14ac:dyDescent="0.35">
      <c r="A4" s="7" t="s">
        <v>8</v>
      </c>
      <c r="B4" s="7" t="s">
        <v>10</v>
      </c>
      <c r="C4" s="7" t="s">
        <v>11</v>
      </c>
      <c r="D4" s="19" t="s">
        <v>9</v>
      </c>
      <c r="E4" s="8">
        <f>E135</f>
        <v>1</v>
      </c>
      <c r="F4" s="9">
        <f>F135</f>
        <v>63632.42</v>
      </c>
      <c r="G4" s="9">
        <f>G135</f>
        <v>63632.42</v>
      </c>
    </row>
    <row r="5" spans="1:7" x14ac:dyDescent="0.35">
      <c r="A5" s="10" t="s">
        <v>12</v>
      </c>
      <c r="B5" s="10" t="s">
        <v>10</v>
      </c>
      <c r="C5" s="10" t="s">
        <v>11</v>
      </c>
      <c r="D5" s="20" t="s">
        <v>13</v>
      </c>
      <c r="E5" s="9">
        <f>E57</f>
        <v>1</v>
      </c>
      <c r="F5" s="9">
        <f>F57</f>
        <v>20282.21</v>
      </c>
      <c r="G5" s="9">
        <f>G57</f>
        <v>20282.21</v>
      </c>
    </row>
    <row r="6" spans="1:7" x14ac:dyDescent="0.35">
      <c r="A6" s="10" t="s">
        <v>14</v>
      </c>
      <c r="B6" s="10" t="s">
        <v>10</v>
      </c>
      <c r="C6" s="10" t="s">
        <v>11</v>
      </c>
      <c r="D6" s="20" t="s">
        <v>15</v>
      </c>
      <c r="E6" s="9">
        <f>E55</f>
        <v>1</v>
      </c>
      <c r="F6" s="9">
        <f>F55</f>
        <v>20282.21</v>
      </c>
      <c r="G6" s="9">
        <f>G55</f>
        <v>20282.21</v>
      </c>
    </row>
    <row r="7" spans="1:7" x14ac:dyDescent="0.35">
      <c r="A7" s="11" t="s">
        <v>16</v>
      </c>
      <c r="B7" s="11" t="s">
        <v>18</v>
      </c>
      <c r="C7" s="11" t="s">
        <v>19</v>
      </c>
      <c r="D7" s="21" t="s">
        <v>17</v>
      </c>
      <c r="E7" s="12">
        <v>70</v>
      </c>
      <c r="F7" s="12">
        <v>23.14</v>
      </c>
      <c r="G7" s="13">
        <f>ROUND(E7*F7,2)</f>
        <v>1619.8</v>
      </c>
    </row>
    <row r="8" spans="1:7" ht="147" x14ac:dyDescent="0.35">
      <c r="A8" s="14"/>
      <c r="B8" s="14"/>
      <c r="C8" s="14"/>
      <c r="D8" s="15" t="s">
        <v>20</v>
      </c>
      <c r="E8" s="14"/>
      <c r="F8" s="14"/>
      <c r="G8" s="14"/>
    </row>
    <row r="9" spans="1:7" x14ac:dyDescent="0.35">
      <c r="A9" s="11" t="s">
        <v>21</v>
      </c>
      <c r="B9" s="11" t="s">
        <v>18</v>
      </c>
      <c r="C9" s="11" t="s">
        <v>19</v>
      </c>
      <c r="D9" s="21" t="s">
        <v>22</v>
      </c>
      <c r="E9" s="12">
        <v>70</v>
      </c>
      <c r="F9" s="12">
        <v>9.9499999999999993</v>
      </c>
      <c r="G9" s="13">
        <f>ROUND(E9*F9,2)</f>
        <v>696.5</v>
      </c>
    </row>
    <row r="10" spans="1:7" ht="136.5" x14ac:dyDescent="0.35">
      <c r="A10" s="14"/>
      <c r="B10" s="14"/>
      <c r="C10" s="14"/>
      <c r="D10" s="15" t="s">
        <v>23</v>
      </c>
      <c r="E10" s="14"/>
      <c r="F10" s="14"/>
      <c r="G10" s="14"/>
    </row>
    <row r="11" spans="1:7" x14ac:dyDescent="0.35">
      <c r="A11" s="11" t="s">
        <v>24</v>
      </c>
      <c r="B11" s="11" t="s">
        <v>18</v>
      </c>
      <c r="C11" s="11" t="s">
        <v>26</v>
      </c>
      <c r="D11" s="21" t="s">
        <v>25</v>
      </c>
      <c r="E11" s="12">
        <v>4</v>
      </c>
      <c r="F11" s="12">
        <v>198.5</v>
      </c>
      <c r="G11" s="13">
        <f>ROUND(E11*F11,2)</f>
        <v>794</v>
      </c>
    </row>
    <row r="12" spans="1:7" ht="84" x14ac:dyDescent="0.35">
      <c r="A12" s="14"/>
      <c r="B12" s="14"/>
      <c r="C12" s="14"/>
      <c r="D12" s="15" t="s">
        <v>27</v>
      </c>
      <c r="E12" s="14"/>
      <c r="F12" s="14"/>
      <c r="G12" s="14"/>
    </row>
    <row r="13" spans="1:7" x14ac:dyDescent="0.35">
      <c r="A13" s="11" t="s">
        <v>28</v>
      </c>
      <c r="B13" s="11" t="s">
        <v>18</v>
      </c>
      <c r="C13" s="11" t="s">
        <v>30</v>
      </c>
      <c r="D13" s="21" t="s">
        <v>29</v>
      </c>
      <c r="E13" s="12">
        <v>2</v>
      </c>
      <c r="F13" s="12">
        <v>51.65</v>
      </c>
      <c r="G13" s="12">
        <f>ROUND(E13*F13,2)</f>
        <v>103.3</v>
      </c>
    </row>
    <row r="14" spans="1:7" ht="31.5" x14ac:dyDescent="0.35">
      <c r="A14" s="14"/>
      <c r="B14" s="14"/>
      <c r="C14" s="14"/>
      <c r="D14" s="15" t="s">
        <v>31</v>
      </c>
      <c r="E14" s="14"/>
      <c r="F14" s="14"/>
      <c r="G14" s="14"/>
    </row>
    <row r="15" spans="1:7" x14ac:dyDescent="0.35">
      <c r="A15" s="11" t="s">
        <v>32</v>
      </c>
      <c r="B15" s="11" t="s">
        <v>18</v>
      </c>
      <c r="C15" s="11" t="s">
        <v>30</v>
      </c>
      <c r="D15" s="21" t="s">
        <v>33</v>
      </c>
      <c r="E15" s="12">
        <v>12</v>
      </c>
      <c r="F15" s="12">
        <v>29.5</v>
      </c>
      <c r="G15" s="13">
        <f>ROUND(E15*F15,2)</f>
        <v>354</v>
      </c>
    </row>
    <row r="16" spans="1:7" ht="42" x14ac:dyDescent="0.35">
      <c r="A16" s="14"/>
      <c r="B16" s="14"/>
      <c r="C16" s="14"/>
      <c r="D16" s="15" t="s">
        <v>34</v>
      </c>
      <c r="E16" s="14"/>
      <c r="F16" s="14"/>
      <c r="G16" s="14"/>
    </row>
    <row r="17" spans="1:7" x14ac:dyDescent="0.35">
      <c r="A17" s="11" t="s">
        <v>35</v>
      </c>
      <c r="B17" s="11" t="s">
        <v>18</v>
      </c>
      <c r="C17" s="11" t="s">
        <v>5</v>
      </c>
      <c r="D17" s="21" t="s">
        <v>36</v>
      </c>
      <c r="E17" s="12">
        <v>15</v>
      </c>
      <c r="F17" s="12">
        <v>25.9</v>
      </c>
      <c r="G17" s="13">
        <f>ROUND(E17*F17,2)</f>
        <v>388.5</v>
      </c>
    </row>
    <row r="18" spans="1:7" ht="84" x14ac:dyDescent="0.35">
      <c r="A18" s="14"/>
      <c r="B18" s="14"/>
      <c r="C18" s="14"/>
      <c r="D18" s="15" t="s">
        <v>37</v>
      </c>
      <c r="E18" s="14"/>
      <c r="F18" s="14"/>
      <c r="G18" s="14"/>
    </row>
    <row r="19" spans="1:7" x14ac:dyDescent="0.35">
      <c r="A19" s="11" t="s">
        <v>38</v>
      </c>
      <c r="B19" s="11" t="s">
        <v>18</v>
      </c>
      <c r="C19" s="11" t="s">
        <v>5</v>
      </c>
      <c r="D19" s="21" t="s">
        <v>39</v>
      </c>
      <c r="E19" s="12">
        <v>25</v>
      </c>
      <c r="F19" s="12">
        <v>18.96</v>
      </c>
      <c r="G19" s="13">
        <f>ROUND(E19*F19,2)</f>
        <v>474</v>
      </c>
    </row>
    <row r="20" spans="1:7" ht="52.5" x14ac:dyDescent="0.35">
      <c r="A20" s="14"/>
      <c r="B20" s="14"/>
      <c r="C20" s="14"/>
      <c r="D20" s="15" t="s">
        <v>40</v>
      </c>
      <c r="E20" s="14"/>
      <c r="F20" s="14"/>
      <c r="G20" s="14"/>
    </row>
    <row r="21" spans="1:7" x14ac:dyDescent="0.35">
      <c r="A21" s="11" t="s">
        <v>41</v>
      </c>
      <c r="B21" s="11" t="s">
        <v>18</v>
      </c>
      <c r="C21" s="11" t="s">
        <v>19</v>
      </c>
      <c r="D21" s="21" t="s">
        <v>42</v>
      </c>
      <c r="E21" s="12">
        <v>20</v>
      </c>
      <c r="F21" s="12">
        <v>6.71</v>
      </c>
      <c r="G21" s="13">
        <f>ROUND(E21*F21,2)</f>
        <v>134.19999999999999</v>
      </c>
    </row>
    <row r="22" spans="1:7" ht="94.5" x14ac:dyDescent="0.35">
      <c r="A22" s="14"/>
      <c r="B22" s="14"/>
      <c r="C22" s="14"/>
      <c r="D22" s="15" t="s">
        <v>43</v>
      </c>
      <c r="E22" s="14"/>
      <c r="F22" s="14"/>
      <c r="G22" s="14"/>
    </row>
    <row r="23" spans="1:7" x14ac:dyDescent="0.35">
      <c r="A23" s="11" t="s">
        <v>44</v>
      </c>
      <c r="B23" s="11" t="s">
        <v>18</v>
      </c>
      <c r="C23" s="11" t="s">
        <v>26</v>
      </c>
      <c r="D23" s="21" t="s">
        <v>45</v>
      </c>
      <c r="E23" s="12">
        <v>2</v>
      </c>
      <c r="F23" s="12">
        <v>350.83</v>
      </c>
      <c r="G23" s="12">
        <f>ROUND(E23*F23,2)</f>
        <v>701.66</v>
      </c>
    </row>
    <row r="24" spans="1:7" ht="84" x14ac:dyDescent="0.35">
      <c r="A24" s="14"/>
      <c r="B24" s="14"/>
      <c r="C24" s="14"/>
      <c r="D24" s="15" t="s">
        <v>46</v>
      </c>
      <c r="E24" s="14"/>
      <c r="F24" s="14"/>
      <c r="G24" s="14"/>
    </row>
    <row r="25" spans="1:7" x14ac:dyDescent="0.35">
      <c r="A25" s="11" t="s">
        <v>47</v>
      </c>
      <c r="B25" s="11" t="s">
        <v>18</v>
      </c>
      <c r="C25" s="11" t="s">
        <v>30</v>
      </c>
      <c r="D25" s="21" t="s">
        <v>48</v>
      </c>
      <c r="E25" s="12">
        <v>2</v>
      </c>
      <c r="F25" s="12">
        <v>302.19</v>
      </c>
      <c r="G25" s="12">
        <f>ROUND(E25*F25,2)</f>
        <v>604.38</v>
      </c>
    </row>
    <row r="26" spans="1:7" ht="42" x14ac:dyDescent="0.35">
      <c r="A26" s="14"/>
      <c r="B26" s="14"/>
      <c r="C26" s="14"/>
      <c r="D26" s="15" t="s">
        <v>49</v>
      </c>
      <c r="E26" s="14"/>
      <c r="F26" s="14"/>
      <c r="G26" s="14"/>
    </row>
    <row r="27" spans="1:7" x14ac:dyDescent="0.35">
      <c r="A27" s="11" t="s">
        <v>50</v>
      </c>
      <c r="B27" s="11" t="s">
        <v>18</v>
      </c>
      <c r="C27" s="11" t="s">
        <v>30</v>
      </c>
      <c r="D27" s="21" t="s">
        <v>51</v>
      </c>
      <c r="E27" s="12">
        <v>7</v>
      </c>
      <c r="F27" s="12">
        <v>109.6</v>
      </c>
      <c r="G27" s="13">
        <f>ROUND(E27*F27,2)</f>
        <v>767.2</v>
      </c>
    </row>
    <row r="28" spans="1:7" ht="31.5" x14ac:dyDescent="0.35">
      <c r="A28" s="14"/>
      <c r="B28" s="14"/>
      <c r="C28" s="14"/>
      <c r="D28" s="15" t="s">
        <v>52</v>
      </c>
      <c r="E28" s="14"/>
      <c r="F28" s="14"/>
      <c r="G28" s="14"/>
    </row>
    <row r="29" spans="1:7" x14ac:dyDescent="0.35">
      <c r="A29" s="11" t="s">
        <v>53</v>
      </c>
      <c r="B29" s="11" t="s">
        <v>18</v>
      </c>
      <c r="C29" s="11" t="s">
        <v>30</v>
      </c>
      <c r="D29" s="21" t="s">
        <v>54</v>
      </c>
      <c r="E29" s="12">
        <v>2</v>
      </c>
      <c r="F29" s="12">
        <v>58.58</v>
      </c>
      <c r="G29" s="13">
        <f>ROUND(E29*F29,2)</f>
        <v>117.16</v>
      </c>
    </row>
    <row r="30" spans="1:7" ht="31.5" x14ac:dyDescent="0.35">
      <c r="A30" s="14"/>
      <c r="B30" s="14"/>
      <c r="C30" s="14"/>
      <c r="D30" s="15" t="s">
        <v>55</v>
      </c>
      <c r="E30" s="14"/>
      <c r="F30" s="14"/>
      <c r="G30" s="14"/>
    </row>
    <row r="31" spans="1:7" x14ac:dyDescent="0.35">
      <c r="A31" s="11" t="s">
        <v>56</v>
      </c>
      <c r="B31" s="11" t="s">
        <v>18</v>
      </c>
      <c r="C31" s="11" t="s">
        <v>30</v>
      </c>
      <c r="D31" s="21" t="s">
        <v>57</v>
      </c>
      <c r="E31" s="12">
        <v>8</v>
      </c>
      <c r="F31" s="12">
        <v>29.5</v>
      </c>
      <c r="G31" s="13">
        <f>ROUND(E31*F31,2)</f>
        <v>236</v>
      </c>
    </row>
    <row r="32" spans="1:7" ht="31.5" x14ac:dyDescent="0.35">
      <c r="A32" s="14"/>
      <c r="B32" s="14"/>
      <c r="C32" s="14"/>
      <c r="D32" s="15" t="s">
        <v>58</v>
      </c>
      <c r="E32" s="14"/>
      <c r="F32" s="14"/>
      <c r="G32" s="14"/>
    </row>
    <row r="33" spans="1:7" x14ac:dyDescent="0.35">
      <c r="A33" s="11" t="s">
        <v>59</v>
      </c>
      <c r="B33" s="11" t="s">
        <v>18</v>
      </c>
      <c r="C33" s="11" t="s">
        <v>30</v>
      </c>
      <c r="D33" s="21" t="s">
        <v>60</v>
      </c>
      <c r="E33" s="12">
        <v>12</v>
      </c>
      <c r="F33" s="12">
        <v>28.5</v>
      </c>
      <c r="G33" s="13">
        <f>ROUND(E33*F33,2)</f>
        <v>342</v>
      </c>
    </row>
    <row r="34" spans="1:7" ht="31.5" x14ac:dyDescent="0.35">
      <c r="A34" s="14"/>
      <c r="B34" s="14"/>
      <c r="C34" s="14"/>
      <c r="D34" s="15" t="s">
        <v>61</v>
      </c>
      <c r="E34" s="14"/>
      <c r="F34" s="14"/>
      <c r="G34" s="14"/>
    </row>
    <row r="35" spans="1:7" x14ac:dyDescent="0.35">
      <c r="A35" s="11" t="s">
        <v>62</v>
      </c>
      <c r="B35" s="11" t="s">
        <v>18</v>
      </c>
      <c r="C35" s="11" t="s">
        <v>30</v>
      </c>
      <c r="D35" s="21" t="s">
        <v>63</v>
      </c>
      <c r="E35" s="12">
        <v>2</v>
      </c>
      <c r="F35" s="12">
        <v>54.97</v>
      </c>
      <c r="G35" s="13">
        <f>ROUND(E35*F35,2)</f>
        <v>109.94</v>
      </c>
    </row>
    <row r="36" spans="1:7" ht="31.5" x14ac:dyDescent="0.35">
      <c r="A36" s="14"/>
      <c r="B36" s="14"/>
      <c r="C36" s="14"/>
      <c r="D36" s="15" t="s">
        <v>64</v>
      </c>
      <c r="E36" s="14"/>
      <c r="F36" s="14"/>
      <c r="G36" s="14"/>
    </row>
    <row r="37" spans="1:7" x14ac:dyDescent="0.35">
      <c r="A37" s="11" t="s">
        <v>65</v>
      </c>
      <c r="B37" s="11" t="s">
        <v>18</v>
      </c>
      <c r="C37" s="11" t="s">
        <v>30</v>
      </c>
      <c r="D37" s="21" t="s">
        <v>66</v>
      </c>
      <c r="E37" s="12">
        <v>4</v>
      </c>
      <c r="F37" s="12">
        <v>29</v>
      </c>
      <c r="G37" s="13">
        <f>ROUND(E37*F37,2)</f>
        <v>116</v>
      </c>
    </row>
    <row r="38" spans="1:7" x14ac:dyDescent="0.35">
      <c r="A38" s="14"/>
      <c r="B38" s="14"/>
      <c r="C38" s="14"/>
      <c r="D38" s="15" t="s">
        <v>430</v>
      </c>
      <c r="E38" s="14"/>
      <c r="F38" s="14"/>
      <c r="G38" s="14"/>
    </row>
    <row r="39" spans="1:7" x14ac:dyDescent="0.35">
      <c r="A39" s="11" t="s">
        <v>68</v>
      </c>
      <c r="B39" s="11" t="s">
        <v>18</v>
      </c>
      <c r="C39" s="11" t="s">
        <v>30</v>
      </c>
      <c r="D39" s="21" t="s">
        <v>69</v>
      </c>
      <c r="E39" s="12">
        <v>2</v>
      </c>
      <c r="F39" s="12">
        <v>42.53</v>
      </c>
      <c r="G39" s="13">
        <f>ROUND(E39*F39,2)</f>
        <v>85.06</v>
      </c>
    </row>
    <row r="40" spans="1:7" ht="31.5" x14ac:dyDescent="0.35">
      <c r="A40" s="14"/>
      <c r="B40" s="14"/>
      <c r="C40" s="14"/>
      <c r="D40" s="15" t="s">
        <v>70</v>
      </c>
      <c r="E40" s="14"/>
      <c r="F40" s="14"/>
      <c r="G40" s="14"/>
    </row>
    <row r="41" spans="1:7" x14ac:dyDescent="0.35">
      <c r="A41" s="11" t="s">
        <v>71</v>
      </c>
      <c r="B41" s="11" t="s">
        <v>18</v>
      </c>
      <c r="C41" s="11" t="s">
        <v>30</v>
      </c>
      <c r="D41" s="21" t="s">
        <v>72</v>
      </c>
      <c r="E41" s="12">
        <v>1</v>
      </c>
      <c r="F41" s="12">
        <v>1363.5</v>
      </c>
      <c r="G41" s="13">
        <f>ROUND(E41*F41,2)</f>
        <v>1363.5</v>
      </c>
    </row>
    <row r="42" spans="1:7" ht="105" x14ac:dyDescent="0.35">
      <c r="A42" s="14"/>
      <c r="B42" s="14"/>
      <c r="C42" s="14"/>
      <c r="D42" s="15" t="s">
        <v>73</v>
      </c>
      <c r="E42" s="14"/>
      <c r="F42" s="14"/>
      <c r="G42" s="14"/>
    </row>
    <row r="43" spans="1:7" x14ac:dyDescent="0.35">
      <c r="A43" s="11" t="s">
        <v>74</v>
      </c>
      <c r="B43" s="11" t="s">
        <v>18</v>
      </c>
      <c r="C43" s="11" t="s">
        <v>19</v>
      </c>
      <c r="D43" s="21" t="s">
        <v>75</v>
      </c>
      <c r="E43" s="12">
        <v>668</v>
      </c>
      <c r="F43" s="12">
        <v>3.12</v>
      </c>
      <c r="G43" s="13">
        <f>ROUND(E43*F43,2)</f>
        <v>2084.16</v>
      </c>
    </row>
    <row r="44" spans="1:7" ht="73.5" x14ac:dyDescent="0.35">
      <c r="A44" s="14"/>
      <c r="B44" s="14"/>
      <c r="C44" s="14"/>
      <c r="D44" s="15" t="s">
        <v>76</v>
      </c>
      <c r="E44" s="14"/>
      <c r="F44" s="14"/>
      <c r="G44" s="14"/>
    </row>
    <row r="45" spans="1:7" x14ac:dyDescent="0.35">
      <c r="A45" s="11" t="s">
        <v>77</v>
      </c>
      <c r="B45" s="11" t="s">
        <v>18</v>
      </c>
      <c r="C45" s="11" t="s">
        <v>19</v>
      </c>
      <c r="D45" s="21" t="s">
        <v>78</v>
      </c>
      <c r="E45" s="12">
        <v>130</v>
      </c>
      <c r="F45" s="12">
        <v>4.51</v>
      </c>
      <c r="G45" s="13">
        <f>ROUND(E45*F45,2)</f>
        <v>586.29999999999995</v>
      </c>
    </row>
    <row r="46" spans="1:7" ht="52.5" x14ac:dyDescent="0.35">
      <c r="A46" s="14"/>
      <c r="B46" s="14"/>
      <c r="C46" s="14"/>
      <c r="D46" s="15" t="s">
        <v>79</v>
      </c>
      <c r="E46" s="14"/>
      <c r="F46" s="14"/>
      <c r="G46" s="14"/>
    </row>
    <row r="47" spans="1:7" x14ac:dyDescent="0.35">
      <c r="A47" s="11" t="s">
        <v>80</v>
      </c>
      <c r="B47" s="11" t="s">
        <v>18</v>
      </c>
      <c r="C47" s="11" t="s">
        <v>19</v>
      </c>
      <c r="D47" s="21" t="s">
        <v>81</v>
      </c>
      <c r="E47" s="12">
        <v>2417</v>
      </c>
      <c r="F47" s="12">
        <v>2.85</v>
      </c>
      <c r="G47" s="13">
        <f>ROUND(E47*F47,2)</f>
        <v>6888.45</v>
      </c>
    </row>
    <row r="48" spans="1:7" ht="73.5" x14ac:dyDescent="0.35">
      <c r="A48" s="14"/>
      <c r="B48" s="14"/>
      <c r="C48" s="14"/>
      <c r="D48" s="15" t="s">
        <v>82</v>
      </c>
      <c r="E48" s="14"/>
      <c r="F48" s="14"/>
      <c r="G48" s="14"/>
    </row>
    <row r="49" spans="1:7" x14ac:dyDescent="0.35">
      <c r="A49" s="11" t="s">
        <v>83</v>
      </c>
      <c r="B49" s="11" t="s">
        <v>18</v>
      </c>
      <c r="C49" s="11" t="s">
        <v>19</v>
      </c>
      <c r="D49" s="21" t="s">
        <v>84</v>
      </c>
      <c r="E49" s="12">
        <v>70</v>
      </c>
      <c r="F49" s="12">
        <v>5.08</v>
      </c>
      <c r="G49" s="13">
        <f>ROUND(E49*F49,2)</f>
        <v>355.6</v>
      </c>
    </row>
    <row r="50" spans="1:7" ht="52.5" x14ac:dyDescent="0.35">
      <c r="A50" s="14"/>
      <c r="B50" s="14"/>
      <c r="C50" s="14"/>
      <c r="D50" s="15" t="s">
        <v>85</v>
      </c>
      <c r="E50" s="14"/>
      <c r="F50" s="14"/>
      <c r="G50" s="14"/>
    </row>
    <row r="51" spans="1:7" x14ac:dyDescent="0.35">
      <c r="A51" s="24" t="s">
        <v>86</v>
      </c>
      <c r="B51" s="24" t="s">
        <v>18</v>
      </c>
      <c r="C51" s="24" t="s">
        <v>30</v>
      </c>
      <c r="D51" s="25" t="s">
        <v>87</v>
      </c>
      <c r="E51" s="26">
        <v>15</v>
      </c>
      <c r="F51" s="26">
        <v>45.5</v>
      </c>
      <c r="G51" s="26">
        <f>ROUND(E51*F51,2)</f>
        <v>682.5</v>
      </c>
    </row>
    <row r="52" spans="1:7" ht="52.5" x14ac:dyDescent="0.35">
      <c r="A52" s="14"/>
      <c r="B52" s="14"/>
      <c r="C52" s="14"/>
      <c r="D52" s="15" t="s">
        <v>88</v>
      </c>
      <c r="E52" s="14"/>
      <c r="F52" s="14"/>
      <c r="G52" s="14"/>
    </row>
    <row r="53" spans="1:7" x14ac:dyDescent="0.35">
      <c r="A53" s="11" t="s">
        <v>89</v>
      </c>
      <c r="B53" s="11" t="s">
        <v>18</v>
      </c>
      <c r="C53" s="11" t="s">
        <v>30</v>
      </c>
      <c r="D53" s="21" t="s">
        <v>90</v>
      </c>
      <c r="E53" s="12">
        <v>15</v>
      </c>
      <c r="F53" s="12">
        <v>45.2</v>
      </c>
      <c r="G53" s="13">
        <f>ROUND(E53*F53,2)</f>
        <v>678</v>
      </c>
    </row>
    <row r="54" spans="1:7" ht="42" x14ac:dyDescent="0.35">
      <c r="A54" s="14"/>
      <c r="B54" s="14"/>
      <c r="C54" s="14"/>
      <c r="D54" s="15" t="s">
        <v>91</v>
      </c>
      <c r="E54" s="14"/>
      <c r="F54" s="14"/>
      <c r="G54" s="14"/>
    </row>
    <row r="55" spans="1:7" x14ac:dyDescent="0.35">
      <c r="A55" s="14"/>
      <c r="B55" s="14"/>
      <c r="C55" s="14"/>
      <c r="D55" s="22" t="s">
        <v>92</v>
      </c>
      <c r="E55" s="12">
        <v>1</v>
      </c>
      <c r="F55" s="9">
        <f>G7+G9+G11+G13+G15+G17+G19+G21+G23+G25+G27+G29+G31+G33+G35+G37+G39+G41+G43+G45+G47+G49+G51+G53</f>
        <v>20282.21</v>
      </c>
      <c r="G55" s="9">
        <f>ROUND(F55*E55,2)</f>
        <v>20282.21</v>
      </c>
    </row>
    <row r="56" spans="1:7" ht="1" customHeight="1" x14ac:dyDescent="0.35">
      <c r="A56" s="16"/>
      <c r="B56" s="16"/>
      <c r="C56" s="16"/>
      <c r="D56" s="23"/>
      <c r="E56" s="16"/>
      <c r="F56" s="16"/>
      <c r="G56" s="16"/>
    </row>
    <row r="57" spans="1:7" x14ac:dyDescent="0.35">
      <c r="A57" s="14"/>
      <c r="B57" s="14"/>
      <c r="C57" s="14"/>
      <c r="D57" s="22" t="s">
        <v>93</v>
      </c>
      <c r="E57" s="12">
        <v>1</v>
      </c>
      <c r="F57" s="9">
        <f>G55</f>
        <v>20282.21</v>
      </c>
      <c r="G57" s="9">
        <f>ROUND(F57*E57,2)</f>
        <v>20282.21</v>
      </c>
    </row>
    <row r="58" spans="1:7" ht="1" customHeight="1" x14ac:dyDescent="0.35">
      <c r="A58" s="16"/>
      <c r="B58" s="16"/>
      <c r="C58" s="16"/>
      <c r="D58" s="23"/>
      <c r="E58" s="16"/>
      <c r="F58" s="16"/>
      <c r="G58" s="16"/>
    </row>
    <row r="59" spans="1:7" x14ac:dyDescent="0.35">
      <c r="A59" s="10" t="s">
        <v>94</v>
      </c>
      <c r="B59" s="10" t="s">
        <v>10</v>
      </c>
      <c r="C59" s="10" t="s">
        <v>11</v>
      </c>
      <c r="D59" s="20" t="s">
        <v>95</v>
      </c>
      <c r="E59" s="9">
        <f>E133</f>
        <v>1</v>
      </c>
      <c r="F59" s="9">
        <f>F133</f>
        <v>43350.21</v>
      </c>
      <c r="G59" s="9">
        <f>G133</f>
        <v>43350.21</v>
      </c>
    </row>
    <row r="60" spans="1:7" x14ac:dyDescent="0.35">
      <c r="A60" s="10" t="s">
        <v>96</v>
      </c>
      <c r="B60" s="10" t="s">
        <v>10</v>
      </c>
      <c r="C60" s="10" t="s">
        <v>11</v>
      </c>
      <c r="D60" s="20" t="s">
        <v>97</v>
      </c>
      <c r="E60" s="9">
        <f>E98</f>
        <v>1</v>
      </c>
      <c r="F60" s="9">
        <f>F98</f>
        <v>32329.38</v>
      </c>
      <c r="G60" s="9">
        <f>G98</f>
        <v>32329.38</v>
      </c>
    </row>
    <row r="61" spans="1:7" x14ac:dyDescent="0.35">
      <c r="A61" s="10" t="s">
        <v>98</v>
      </c>
      <c r="B61" s="10" t="s">
        <v>10</v>
      </c>
      <c r="C61" s="10" t="s">
        <v>11</v>
      </c>
      <c r="D61" s="20" t="s">
        <v>99</v>
      </c>
      <c r="E61" s="9">
        <f>E96</f>
        <v>1</v>
      </c>
      <c r="F61" s="9">
        <f>F96</f>
        <v>32329.38</v>
      </c>
      <c r="G61" s="9">
        <f>G96</f>
        <v>32329.38</v>
      </c>
    </row>
    <row r="62" spans="1:7" x14ac:dyDescent="0.35">
      <c r="A62" s="11" t="s">
        <v>100</v>
      </c>
      <c r="B62" s="11" t="s">
        <v>18</v>
      </c>
      <c r="C62" s="11" t="s">
        <v>26</v>
      </c>
      <c r="D62" s="21" t="s">
        <v>101</v>
      </c>
      <c r="E62" s="12">
        <v>24</v>
      </c>
      <c r="F62" s="12">
        <v>31.25</v>
      </c>
      <c r="G62" s="13">
        <f>ROUND(E62*F62,2)</f>
        <v>750</v>
      </c>
    </row>
    <row r="63" spans="1:7" ht="105" x14ac:dyDescent="0.35">
      <c r="A63" s="14"/>
      <c r="B63" s="14"/>
      <c r="C63" s="14"/>
      <c r="D63" s="15" t="s">
        <v>102</v>
      </c>
      <c r="E63" s="14"/>
      <c r="F63" s="14"/>
      <c r="G63" s="14"/>
    </row>
    <row r="64" spans="1:7" x14ac:dyDescent="0.35">
      <c r="A64" s="11" t="s">
        <v>103</v>
      </c>
      <c r="B64" s="11" t="s">
        <v>18</v>
      </c>
      <c r="C64" s="11" t="s">
        <v>26</v>
      </c>
      <c r="D64" s="21" t="s">
        <v>104</v>
      </c>
      <c r="E64" s="12">
        <v>41</v>
      </c>
      <c r="F64" s="12">
        <v>36.1</v>
      </c>
      <c r="G64" s="13">
        <f>ROUND(E64*F64,2)</f>
        <v>1480.1</v>
      </c>
    </row>
    <row r="65" spans="1:7" x14ac:dyDescent="0.35">
      <c r="A65" s="14"/>
      <c r="B65" s="14"/>
      <c r="C65" s="14"/>
      <c r="D65" s="15" t="s">
        <v>431</v>
      </c>
      <c r="E65" s="14"/>
      <c r="F65" s="14"/>
      <c r="G65" s="14"/>
    </row>
    <row r="66" spans="1:7" x14ac:dyDescent="0.35">
      <c r="A66" s="11" t="s">
        <v>105</v>
      </c>
      <c r="B66" s="11" t="s">
        <v>18</v>
      </c>
      <c r="C66" s="11" t="s">
        <v>26</v>
      </c>
      <c r="D66" s="21" t="s">
        <v>106</v>
      </c>
      <c r="E66" s="12">
        <v>3</v>
      </c>
      <c r="F66" s="12">
        <v>312.83999999999997</v>
      </c>
      <c r="G66" s="13">
        <f>ROUND(E66*F66,2)</f>
        <v>938.52</v>
      </c>
    </row>
    <row r="67" spans="1:7" ht="126" x14ac:dyDescent="0.35">
      <c r="A67" s="14"/>
      <c r="B67" s="14"/>
      <c r="C67" s="14"/>
      <c r="D67" s="15" t="s">
        <v>107</v>
      </c>
      <c r="E67" s="14"/>
      <c r="F67" s="14"/>
      <c r="G67" s="14"/>
    </row>
    <row r="68" spans="1:7" x14ac:dyDescent="0.35">
      <c r="A68" s="11" t="s">
        <v>108</v>
      </c>
      <c r="B68" s="11" t="s">
        <v>18</v>
      </c>
      <c r="C68" s="11" t="s">
        <v>26</v>
      </c>
      <c r="D68" s="21" t="s">
        <v>109</v>
      </c>
      <c r="E68" s="12">
        <v>20</v>
      </c>
      <c r="F68" s="12">
        <v>35.89</v>
      </c>
      <c r="G68" s="13">
        <f>ROUND(E68*F68,2)</f>
        <v>717.8</v>
      </c>
    </row>
    <row r="69" spans="1:7" ht="115.5" x14ac:dyDescent="0.35">
      <c r="A69" s="14"/>
      <c r="B69" s="14"/>
      <c r="C69" s="14"/>
      <c r="D69" s="15" t="s">
        <v>110</v>
      </c>
      <c r="E69" s="14"/>
      <c r="F69" s="14"/>
      <c r="G69" s="14"/>
    </row>
    <row r="70" spans="1:7" x14ac:dyDescent="0.35">
      <c r="A70" s="11" t="s">
        <v>111</v>
      </c>
      <c r="B70" s="11" t="s">
        <v>18</v>
      </c>
      <c r="C70" s="11" t="s">
        <v>26</v>
      </c>
      <c r="D70" s="21" t="s">
        <v>112</v>
      </c>
      <c r="E70" s="12">
        <v>5</v>
      </c>
      <c r="F70" s="12">
        <v>37.06</v>
      </c>
      <c r="G70" s="13">
        <f>ROUND(E70*F70,2)</f>
        <v>185.3</v>
      </c>
    </row>
    <row r="71" spans="1:7" ht="115.5" x14ac:dyDescent="0.35">
      <c r="A71" s="14"/>
      <c r="B71" s="14"/>
      <c r="C71" s="14"/>
      <c r="D71" s="15" t="s">
        <v>113</v>
      </c>
      <c r="E71" s="14"/>
      <c r="F71" s="14"/>
      <c r="G71" s="14"/>
    </row>
    <row r="72" spans="1:7" x14ac:dyDescent="0.35">
      <c r="A72" s="11" t="s">
        <v>114</v>
      </c>
      <c r="B72" s="11" t="s">
        <v>18</v>
      </c>
      <c r="C72" s="11" t="s">
        <v>26</v>
      </c>
      <c r="D72" s="21" t="s">
        <v>115</v>
      </c>
      <c r="E72" s="12">
        <v>2</v>
      </c>
      <c r="F72" s="12">
        <v>114.61</v>
      </c>
      <c r="G72" s="13">
        <f>ROUND(E72*F72,2)</f>
        <v>229.22</v>
      </c>
    </row>
    <row r="73" spans="1:7" ht="115.5" x14ac:dyDescent="0.35">
      <c r="A73" s="14"/>
      <c r="B73" s="14"/>
      <c r="C73" s="14"/>
      <c r="D73" s="15" t="s">
        <v>116</v>
      </c>
      <c r="E73" s="14"/>
      <c r="F73" s="14"/>
      <c r="G73" s="14"/>
    </row>
    <row r="74" spans="1:7" x14ac:dyDescent="0.35">
      <c r="A74" s="11" t="s">
        <v>117</v>
      </c>
      <c r="B74" s="11" t="s">
        <v>18</v>
      </c>
      <c r="C74" s="11" t="s">
        <v>26</v>
      </c>
      <c r="D74" s="21" t="s">
        <v>118</v>
      </c>
      <c r="E74" s="12">
        <v>16</v>
      </c>
      <c r="F74" s="12">
        <v>134.5</v>
      </c>
      <c r="G74" s="13">
        <f>ROUND(E74*F74,2)</f>
        <v>2152</v>
      </c>
    </row>
    <row r="75" spans="1:7" ht="126" x14ac:dyDescent="0.35">
      <c r="A75" s="14"/>
      <c r="B75" s="14"/>
      <c r="C75" s="14"/>
      <c r="D75" s="15" t="s">
        <v>119</v>
      </c>
      <c r="E75" s="14"/>
      <c r="F75" s="14"/>
      <c r="G75" s="14"/>
    </row>
    <row r="76" spans="1:7" x14ac:dyDescent="0.35">
      <c r="A76" s="11" t="s">
        <v>120</v>
      </c>
      <c r="B76" s="11" t="s">
        <v>18</v>
      </c>
      <c r="C76" s="11" t="s">
        <v>26</v>
      </c>
      <c r="D76" s="21" t="s">
        <v>121</v>
      </c>
      <c r="E76" s="12">
        <v>6</v>
      </c>
      <c r="F76" s="12">
        <v>134.5</v>
      </c>
      <c r="G76" s="13">
        <f>ROUND(E76*F76,2)</f>
        <v>807</v>
      </c>
    </row>
    <row r="77" spans="1:7" ht="126" x14ac:dyDescent="0.35">
      <c r="A77" s="14"/>
      <c r="B77" s="14"/>
      <c r="C77" s="14"/>
      <c r="D77" s="15" t="s">
        <v>122</v>
      </c>
      <c r="E77" s="14"/>
      <c r="F77" s="14"/>
      <c r="G77" s="14"/>
    </row>
    <row r="78" spans="1:7" x14ac:dyDescent="0.35">
      <c r="A78" s="11" t="s">
        <v>123</v>
      </c>
      <c r="B78" s="11" t="s">
        <v>18</v>
      </c>
      <c r="C78" s="11" t="s">
        <v>26</v>
      </c>
      <c r="D78" s="21" t="s">
        <v>124</v>
      </c>
      <c r="E78" s="12">
        <v>44</v>
      </c>
      <c r="F78" s="12">
        <v>70.23</v>
      </c>
      <c r="G78" s="13">
        <f>ROUND(E78*F78,2)</f>
        <v>3090.12</v>
      </c>
    </row>
    <row r="79" spans="1:7" ht="73.5" x14ac:dyDescent="0.35">
      <c r="A79" s="14"/>
      <c r="B79" s="14"/>
      <c r="C79" s="14"/>
      <c r="D79" s="15" t="s">
        <v>125</v>
      </c>
      <c r="E79" s="14"/>
      <c r="F79" s="14"/>
      <c r="G79" s="14"/>
    </row>
    <row r="80" spans="1:7" x14ac:dyDescent="0.35">
      <c r="A80" s="11" t="s">
        <v>126</v>
      </c>
      <c r="B80" s="11" t="s">
        <v>18</v>
      </c>
      <c r="C80" s="11" t="s">
        <v>26</v>
      </c>
      <c r="D80" s="21" t="s">
        <v>127</v>
      </c>
      <c r="E80" s="12">
        <v>428</v>
      </c>
      <c r="F80" s="12">
        <v>37.6</v>
      </c>
      <c r="G80" s="13">
        <f>ROUND(E80*F80,2)</f>
        <v>16092.8</v>
      </c>
    </row>
    <row r="81" spans="1:7" ht="73.5" x14ac:dyDescent="0.35">
      <c r="A81" s="14"/>
      <c r="B81" s="14"/>
      <c r="C81" s="14"/>
      <c r="D81" s="15" t="s">
        <v>128</v>
      </c>
      <c r="E81" s="14"/>
      <c r="F81" s="14"/>
      <c r="G81" s="14"/>
    </row>
    <row r="82" spans="1:7" x14ac:dyDescent="0.35">
      <c r="A82" s="11" t="s">
        <v>129</v>
      </c>
      <c r="B82" s="11" t="s">
        <v>18</v>
      </c>
      <c r="C82" s="11" t="s">
        <v>26</v>
      </c>
      <c r="D82" s="21" t="s">
        <v>130</v>
      </c>
      <c r="E82" s="12">
        <v>4</v>
      </c>
      <c r="F82" s="12">
        <v>39.9</v>
      </c>
      <c r="G82" s="13">
        <f>ROUND(E82*F82,2)</f>
        <v>159.6</v>
      </c>
    </row>
    <row r="83" spans="1:7" ht="115.5" x14ac:dyDescent="0.35">
      <c r="A83" s="14"/>
      <c r="B83" s="14"/>
      <c r="C83" s="14"/>
      <c r="D83" s="15" t="s">
        <v>131</v>
      </c>
      <c r="E83" s="14"/>
      <c r="F83" s="14"/>
      <c r="G83" s="14"/>
    </row>
    <row r="84" spans="1:7" x14ac:dyDescent="0.35">
      <c r="A84" s="11" t="s">
        <v>132</v>
      </c>
      <c r="B84" s="11" t="s">
        <v>18</v>
      </c>
      <c r="C84" s="11" t="s">
        <v>26</v>
      </c>
      <c r="D84" s="21" t="s">
        <v>133</v>
      </c>
      <c r="E84" s="12">
        <v>6</v>
      </c>
      <c r="F84" s="12">
        <v>45.73</v>
      </c>
      <c r="G84" s="13">
        <f>ROUND(E84*F84,2)</f>
        <v>274.38</v>
      </c>
    </row>
    <row r="85" spans="1:7" ht="115.5" x14ac:dyDescent="0.35">
      <c r="A85" s="14"/>
      <c r="B85" s="14"/>
      <c r="C85" s="14"/>
      <c r="D85" s="15" t="s">
        <v>134</v>
      </c>
      <c r="E85" s="14"/>
      <c r="F85" s="14"/>
      <c r="G85" s="14"/>
    </row>
    <row r="86" spans="1:7" x14ac:dyDescent="0.35">
      <c r="A86" s="11" t="s">
        <v>135</v>
      </c>
      <c r="B86" s="11" t="s">
        <v>18</v>
      </c>
      <c r="C86" s="11" t="s">
        <v>26</v>
      </c>
      <c r="D86" s="21" t="s">
        <v>136</v>
      </c>
      <c r="E86" s="12">
        <v>2</v>
      </c>
      <c r="F86" s="12">
        <v>56.57</v>
      </c>
      <c r="G86" s="13">
        <f>ROUND(E86*F86,2)</f>
        <v>113.14</v>
      </c>
    </row>
    <row r="87" spans="1:7" ht="115.5" x14ac:dyDescent="0.35">
      <c r="A87" s="14"/>
      <c r="B87" s="14"/>
      <c r="C87" s="14"/>
      <c r="D87" s="15" t="s">
        <v>137</v>
      </c>
      <c r="E87" s="14"/>
      <c r="F87" s="14"/>
      <c r="G87" s="14"/>
    </row>
    <row r="88" spans="1:7" x14ac:dyDescent="0.35">
      <c r="A88" s="11" t="s">
        <v>138</v>
      </c>
      <c r="B88" s="11" t="s">
        <v>18</v>
      </c>
      <c r="C88" s="11" t="s">
        <v>26</v>
      </c>
      <c r="D88" s="21" t="s">
        <v>139</v>
      </c>
      <c r="E88" s="12">
        <v>0</v>
      </c>
      <c r="F88" s="12">
        <v>0</v>
      </c>
      <c r="G88" s="13">
        <f>ROUND(E88*F88,2)</f>
        <v>0</v>
      </c>
    </row>
    <row r="89" spans="1:7" ht="115.5" x14ac:dyDescent="0.35">
      <c r="A89" s="14"/>
      <c r="B89" s="14"/>
      <c r="C89" s="14"/>
      <c r="D89" s="15" t="s">
        <v>140</v>
      </c>
      <c r="E89" s="14"/>
      <c r="F89" s="14"/>
      <c r="G89" s="14"/>
    </row>
    <row r="90" spans="1:7" x14ac:dyDescent="0.35">
      <c r="A90" s="11" t="s">
        <v>141</v>
      </c>
      <c r="B90" s="11" t="s">
        <v>18</v>
      </c>
      <c r="C90" s="11" t="s">
        <v>26</v>
      </c>
      <c r="D90" s="21" t="s">
        <v>142</v>
      </c>
      <c r="E90" s="12">
        <v>18</v>
      </c>
      <c r="F90" s="12">
        <v>72.05</v>
      </c>
      <c r="G90" s="13">
        <f>ROUND(E90*F90,2)</f>
        <v>1296.9000000000001</v>
      </c>
    </row>
    <row r="91" spans="1:7" ht="115.5" x14ac:dyDescent="0.35">
      <c r="A91" s="14"/>
      <c r="B91" s="14"/>
      <c r="C91" s="14"/>
      <c r="D91" s="15" t="s">
        <v>143</v>
      </c>
      <c r="E91" s="14"/>
      <c r="F91" s="14"/>
      <c r="G91" s="14"/>
    </row>
    <row r="92" spans="1:7" x14ac:dyDescent="0.35">
      <c r="A92" s="11" t="s">
        <v>144</v>
      </c>
      <c r="B92" s="11" t="s">
        <v>18</v>
      </c>
      <c r="C92" s="11" t="s">
        <v>26</v>
      </c>
      <c r="D92" s="21" t="s">
        <v>145</v>
      </c>
      <c r="E92" s="12">
        <v>15</v>
      </c>
      <c r="F92" s="12">
        <v>192.5</v>
      </c>
      <c r="G92" s="13">
        <f>ROUND(E92*F92,2)</f>
        <v>2887.5</v>
      </c>
    </row>
    <row r="93" spans="1:7" ht="115.5" x14ac:dyDescent="0.35">
      <c r="A93" s="14"/>
      <c r="B93" s="14"/>
      <c r="C93" s="14"/>
      <c r="D93" s="15" t="s">
        <v>146</v>
      </c>
      <c r="E93" s="14"/>
      <c r="F93" s="14"/>
      <c r="G93" s="14"/>
    </row>
    <row r="94" spans="1:7" x14ac:dyDescent="0.35">
      <c r="A94" s="11" t="s">
        <v>147</v>
      </c>
      <c r="B94" s="11" t="s">
        <v>18</v>
      </c>
      <c r="C94" s="11" t="s">
        <v>26</v>
      </c>
      <c r="D94" s="21" t="s">
        <v>148</v>
      </c>
      <c r="E94" s="12">
        <v>6</v>
      </c>
      <c r="F94" s="12">
        <v>192.5</v>
      </c>
      <c r="G94" s="13">
        <f>ROUND(E94*F94,2)</f>
        <v>1155</v>
      </c>
    </row>
    <row r="95" spans="1:7" ht="126" x14ac:dyDescent="0.35">
      <c r="A95" s="14"/>
      <c r="B95" s="14"/>
      <c r="C95" s="14"/>
      <c r="D95" s="15" t="s">
        <v>149</v>
      </c>
      <c r="E95" s="14"/>
      <c r="F95" s="14"/>
      <c r="G95" s="14"/>
    </row>
    <row r="96" spans="1:7" x14ac:dyDescent="0.35">
      <c r="A96" s="14"/>
      <c r="B96" s="14"/>
      <c r="C96" s="14"/>
      <c r="D96" s="22" t="s">
        <v>150</v>
      </c>
      <c r="E96" s="12">
        <v>1</v>
      </c>
      <c r="F96" s="9">
        <f>G62+G64+G66+G68+G70+G72+G74+G76+G78+G80+G82+G84+G86+G88+G90+G92+G94</f>
        <v>32329.38</v>
      </c>
      <c r="G96" s="9">
        <f>ROUND(F96*E96,2)</f>
        <v>32329.38</v>
      </c>
    </row>
    <row r="97" spans="1:7" ht="1" customHeight="1" x14ac:dyDescent="0.35">
      <c r="A97" s="16"/>
      <c r="B97" s="16"/>
      <c r="C97" s="16"/>
      <c r="D97" s="23"/>
      <c r="E97" s="16"/>
      <c r="F97" s="16"/>
      <c r="G97" s="16"/>
    </row>
    <row r="98" spans="1:7" x14ac:dyDescent="0.35">
      <c r="A98" s="14"/>
      <c r="B98" s="14"/>
      <c r="C98" s="14"/>
      <c r="D98" s="22" t="s">
        <v>151</v>
      </c>
      <c r="E98" s="12">
        <v>1</v>
      </c>
      <c r="F98" s="9">
        <f>G96</f>
        <v>32329.38</v>
      </c>
      <c r="G98" s="9">
        <f>ROUND(F98*E98,2)</f>
        <v>32329.38</v>
      </c>
    </row>
    <row r="99" spans="1:7" ht="1" customHeight="1" x14ac:dyDescent="0.35">
      <c r="A99" s="16"/>
      <c r="B99" s="16"/>
      <c r="C99" s="16"/>
      <c r="D99" s="23"/>
      <c r="E99" s="16"/>
      <c r="F99" s="16"/>
      <c r="G99" s="16"/>
    </row>
    <row r="100" spans="1:7" x14ac:dyDescent="0.35">
      <c r="A100" s="10" t="s">
        <v>152</v>
      </c>
      <c r="B100" s="10" t="s">
        <v>10</v>
      </c>
      <c r="C100" s="10" t="s">
        <v>11</v>
      </c>
      <c r="D100" s="20" t="s">
        <v>153</v>
      </c>
      <c r="E100" s="9">
        <f>E131</f>
        <v>1</v>
      </c>
      <c r="F100" s="9">
        <f>F131</f>
        <v>11020.83</v>
      </c>
      <c r="G100" s="9">
        <f>G131</f>
        <v>11020.83</v>
      </c>
    </row>
    <row r="101" spans="1:7" x14ac:dyDescent="0.35">
      <c r="A101" s="11" t="s">
        <v>154</v>
      </c>
      <c r="B101" s="11" t="s">
        <v>18</v>
      </c>
      <c r="C101" s="11" t="s">
        <v>26</v>
      </c>
      <c r="D101" s="21" t="s">
        <v>155</v>
      </c>
      <c r="E101" s="12">
        <v>1</v>
      </c>
      <c r="F101" s="12">
        <v>115.2</v>
      </c>
      <c r="G101" s="13">
        <f>ROUND(E101*F101,2)</f>
        <v>115.2</v>
      </c>
    </row>
    <row r="102" spans="1:7" ht="42" x14ac:dyDescent="0.35">
      <c r="A102" s="14"/>
      <c r="B102" s="14"/>
      <c r="C102" s="14"/>
      <c r="D102" s="15" t="s">
        <v>156</v>
      </c>
      <c r="E102" s="14"/>
      <c r="F102" s="14"/>
      <c r="G102" s="14"/>
    </row>
    <row r="103" spans="1:7" x14ac:dyDescent="0.35">
      <c r="A103" s="11" t="s">
        <v>157</v>
      </c>
      <c r="B103" s="11" t="s">
        <v>18</v>
      </c>
      <c r="C103" s="11" t="s">
        <v>159</v>
      </c>
      <c r="D103" s="21" t="s">
        <v>158</v>
      </c>
      <c r="E103" s="12">
        <v>58</v>
      </c>
      <c r="F103" s="12">
        <v>48.56</v>
      </c>
      <c r="G103" s="13">
        <f>ROUND(E103*F103,2)</f>
        <v>2816.48</v>
      </c>
    </row>
    <row r="104" spans="1:7" ht="84" x14ac:dyDescent="0.35">
      <c r="A104" s="14"/>
      <c r="B104" s="14"/>
      <c r="C104" s="14"/>
      <c r="D104" s="15" t="s">
        <v>160</v>
      </c>
      <c r="E104" s="14"/>
      <c r="F104" s="14"/>
      <c r="G104" s="14"/>
    </row>
    <row r="105" spans="1:7" x14ac:dyDescent="0.35">
      <c r="A105" s="11" t="s">
        <v>161</v>
      </c>
      <c r="B105" s="11" t="s">
        <v>18</v>
      </c>
      <c r="C105" s="11" t="s">
        <v>26</v>
      </c>
      <c r="D105" s="21" t="s">
        <v>162</v>
      </c>
      <c r="E105" s="12">
        <v>4</v>
      </c>
      <c r="F105" s="12">
        <v>58.9</v>
      </c>
      <c r="G105" s="13">
        <f>ROUND(E105*F105,2)</f>
        <v>235.6</v>
      </c>
    </row>
    <row r="106" spans="1:7" ht="42" x14ac:dyDescent="0.35">
      <c r="A106" s="14"/>
      <c r="B106" s="14"/>
      <c r="C106" s="14"/>
      <c r="D106" s="15" t="s">
        <v>163</v>
      </c>
      <c r="E106" s="14"/>
      <c r="F106" s="14"/>
      <c r="G106" s="14"/>
    </row>
    <row r="107" spans="1:7" x14ac:dyDescent="0.35">
      <c r="A107" s="11" t="s">
        <v>164</v>
      </c>
      <c r="B107" s="11" t="s">
        <v>18</v>
      </c>
      <c r="C107" s="11" t="s">
        <v>26</v>
      </c>
      <c r="D107" s="21" t="s">
        <v>165</v>
      </c>
      <c r="E107" s="12">
        <v>1</v>
      </c>
      <c r="F107" s="12">
        <v>259.35000000000002</v>
      </c>
      <c r="G107" s="13">
        <f>ROUND(E107*F107,2)</f>
        <v>259.35000000000002</v>
      </c>
    </row>
    <row r="108" spans="1:7" ht="94.5" x14ac:dyDescent="0.35">
      <c r="A108" s="14"/>
      <c r="B108" s="14"/>
      <c r="C108" s="14"/>
      <c r="D108" s="15" t="s">
        <v>166</v>
      </c>
      <c r="E108" s="14"/>
      <c r="F108" s="14"/>
      <c r="G108" s="14"/>
    </row>
    <row r="109" spans="1:7" x14ac:dyDescent="0.35">
      <c r="A109" s="11" t="s">
        <v>167</v>
      </c>
      <c r="B109" s="11" t="s">
        <v>18</v>
      </c>
      <c r="C109" s="11" t="s">
        <v>159</v>
      </c>
      <c r="D109" s="21" t="s">
        <v>168</v>
      </c>
      <c r="E109" s="12">
        <v>5.5</v>
      </c>
      <c r="F109" s="12">
        <v>38.6</v>
      </c>
      <c r="G109" s="13">
        <f>ROUND(E109*F109,2)</f>
        <v>212.3</v>
      </c>
    </row>
    <row r="110" spans="1:7" ht="84" x14ac:dyDescent="0.35">
      <c r="A110" s="14"/>
      <c r="B110" s="14"/>
      <c r="C110" s="14"/>
      <c r="D110" s="15" t="s">
        <v>160</v>
      </c>
      <c r="E110" s="14"/>
      <c r="F110" s="14"/>
      <c r="G110" s="14"/>
    </row>
    <row r="111" spans="1:7" x14ac:dyDescent="0.35">
      <c r="A111" s="11" t="s">
        <v>169</v>
      </c>
      <c r="B111" s="11" t="s">
        <v>18</v>
      </c>
      <c r="C111" s="11" t="s">
        <v>26</v>
      </c>
      <c r="D111" s="21" t="s">
        <v>170</v>
      </c>
      <c r="E111" s="12">
        <v>8</v>
      </c>
      <c r="F111" s="12">
        <v>68.86</v>
      </c>
      <c r="G111" s="13">
        <f>ROUND(E111*F111,2)</f>
        <v>550.88</v>
      </c>
    </row>
    <row r="112" spans="1:7" ht="52.5" x14ac:dyDescent="0.35">
      <c r="A112" s="14"/>
      <c r="B112" s="14"/>
      <c r="C112" s="14"/>
      <c r="D112" s="15" t="s">
        <v>171</v>
      </c>
      <c r="E112" s="14"/>
      <c r="F112" s="14"/>
      <c r="G112" s="14"/>
    </row>
    <row r="113" spans="1:7" x14ac:dyDescent="0.35">
      <c r="A113" s="11" t="s">
        <v>172</v>
      </c>
      <c r="B113" s="11" t="s">
        <v>18</v>
      </c>
      <c r="C113" s="11" t="s">
        <v>26</v>
      </c>
      <c r="D113" s="21" t="s">
        <v>173</v>
      </c>
      <c r="E113" s="12">
        <v>3</v>
      </c>
      <c r="F113" s="12">
        <v>43.63</v>
      </c>
      <c r="G113" s="13">
        <f>ROUND(E113*F113,2)</f>
        <v>130.88999999999999</v>
      </c>
    </row>
    <row r="114" spans="1:7" ht="42" x14ac:dyDescent="0.35">
      <c r="A114" s="14"/>
      <c r="B114" s="14"/>
      <c r="C114" s="14"/>
      <c r="D114" s="15" t="s">
        <v>174</v>
      </c>
      <c r="E114" s="14"/>
      <c r="F114" s="14"/>
      <c r="G114" s="14"/>
    </row>
    <row r="115" spans="1:7" x14ac:dyDescent="0.35">
      <c r="A115" s="11" t="s">
        <v>175</v>
      </c>
      <c r="B115" s="11" t="s">
        <v>18</v>
      </c>
      <c r="C115" s="11" t="s">
        <v>159</v>
      </c>
      <c r="D115" s="21" t="s">
        <v>176</v>
      </c>
      <c r="E115" s="12">
        <v>188</v>
      </c>
      <c r="F115" s="12">
        <v>14.25</v>
      </c>
      <c r="G115" s="13">
        <f>ROUND(E115*F115,2)</f>
        <v>2679</v>
      </c>
    </row>
    <row r="116" spans="1:7" ht="52.5" x14ac:dyDescent="0.35">
      <c r="A116" s="14"/>
      <c r="B116" s="14"/>
      <c r="C116" s="14"/>
      <c r="D116" s="15" t="s">
        <v>177</v>
      </c>
      <c r="E116" s="14"/>
      <c r="F116" s="14"/>
      <c r="G116" s="14"/>
    </row>
    <row r="117" spans="1:7" x14ac:dyDescent="0.35">
      <c r="A117" s="11" t="s">
        <v>178</v>
      </c>
      <c r="B117" s="11" t="s">
        <v>18</v>
      </c>
      <c r="C117" s="11" t="s">
        <v>26</v>
      </c>
      <c r="D117" s="21" t="s">
        <v>179</v>
      </c>
      <c r="E117" s="12">
        <v>18.5</v>
      </c>
      <c r="F117" s="12">
        <v>10.199999999999999</v>
      </c>
      <c r="G117" s="13">
        <f>ROUND(E117*F117,2)</f>
        <v>188.7</v>
      </c>
    </row>
    <row r="118" spans="1:7" ht="42" x14ac:dyDescent="0.35">
      <c r="A118" s="14"/>
      <c r="B118" s="14"/>
      <c r="C118" s="14"/>
      <c r="D118" s="15" t="s">
        <v>180</v>
      </c>
      <c r="E118" s="14"/>
      <c r="F118" s="14"/>
      <c r="G118" s="14"/>
    </row>
    <row r="119" spans="1:7" x14ac:dyDescent="0.35">
      <c r="A119" s="11" t="s">
        <v>181</v>
      </c>
      <c r="B119" s="11" t="s">
        <v>18</v>
      </c>
      <c r="C119" s="11" t="s">
        <v>26</v>
      </c>
      <c r="D119" s="21" t="s">
        <v>182</v>
      </c>
      <c r="E119" s="12">
        <v>1</v>
      </c>
      <c r="F119" s="12">
        <v>31.36</v>
      </c>
      <c r="G119" s="13">
        <f>ROUND(E119*F119,2)</f>
        <v>31.36</v>
      </c>
    </row>
    <row r="120" spans="1:7" ht="52.5" x14ac:dyDescent="0.35">
      <c r="A120" s="14"/>
      <c r="B120" s="14"/>
      <c r="C120" s="14"/>
      <c r="D120" s="15" t="s">
        <v>183</v>
      </c>
      <c r="E120" s="14"/>
      <c r="F120" s="14"/>
      <c r="G120" s="14"/>
    </row>
    <row r="121" spans="1:7" x14ac:dyDescent="0.35">
      <c r="A121" s="11" t="s">
        <v>184</v>
      </c>
      <c r="B121" s="11" t="s">
        <v>18</v>
      </c>
      <c r="C121" s="11" t="s">
        <v>26</v>
      </c>
      <c r="D121" s="21" t="s">
        <v>185</v>
      </c>
      <c r="E121" s="12">
        <v>2</v>
      </c>
      <c r="F121" s="12">
        <v>65.25</v>
      </c>
      <c r="G121" s="13">
        <f>ROUND(E121*F121,2)</f>
        <v>130.5</v>
      </c>
    </row>
    <row r="122" spans="1:7" ht="42" x14ac:dyDescent="0.35">
      <c r="A122" s="14"/>
      <c r="B122" s="14"/>
      <c r="C122" s="14"/>
      <c r="D122" s="15" t="s">
        <v>186</v>
      </c>
      <c r="E122" s="14"/>
      <c r="F122" s="14"/>
      <c r="G122" s="14"/>
    </row>
    <row r="123" spans="1:7" x14ac:dyDescent="0.35">
      <c r="A123" s="11" t="s">
        <v>187</v>
      </c>
      <c r="B123" s="11" t="s">
        <v>18</v>
      </c>
      <c r="C123" s="11" t="s">
        <v>26</v>
      </c>
      <c r="D123" s="21" t="s">
        <v>188</v>
      </c>
      <c r="E123" s="12">
        <v>3</v>
      </c>
      <c r="F123" s="12">
        <v>16.89</v>
      </c>
      <c r="G123" s="13">
        <f>ROUND(E123*F123,2)</f>
        <v>50.67</v>
      </c>
    </row>
    <row r="124" spans="1:7" ht="21" x14ac:dyDescent="0.35">
      <c r="A124" s="14"/>
      <c r="B124" s="14"/>
      <c r="C124" s="14"/>
      <c r="D124" s="15" t="s">
        <v>189</v>
      </c>
      <c r="E124" s="14"/>
      <c r="F124" s="14"/>
      <c r="G124" s="14"/>
    </row>
    <row r="125" spans="1:7" x14ac:dyDescent="0.35">
      <c r="A125" s="11" t="s">
        <v>190</v>
      </c>
      <c r="B125" s="11" t="s">
        <v>18</v>
      </c>
      <c r="C125" s="11" t="s">
        <v>26</v>
      </c>
      <c r="D125" s="21" t="s">
        <v>191</v>
      </c>
      <c r="E125" s="12">
        <v>1</v>
      </c>
      <c r="F125" s="12">
        <v>155.26</v>
      </c>
      <c r="G125" s="13">
        <f>ROUND(E125*F125,2)</f>
        <v>155.26</v>
      </c>
    </row>
    <row r="126" spans="1:7" ht="52.5" x14ac:dyDescent="0.35">
      <c r="A126" s="14"/>
      <c r="B126" s="14"/>
      <c r="C126" s="14"/>
      <c r="D126" s="15" t="s">
        <v>192</v>
      </c>
      <c r="E126" s="14"/>
      <c r="F126" s="14"/>
      <c r="G126" s="14"/>
    </row>
    <row r="127" spans="1:7" x14ac:dyDescent="0.35">
      <c r="A127" s="11" t="s">
        <v>193</v>
      </c>
      <c r="B127" s="11" t="s">
        <v>18</v>
      </c>
      <c r="C127" s="11" t="s">
        <v>159</v>
      </c>
      <c r="D127" s="21" t="s">
        <v>194</v>
      </c>
      <c r="E127" s="12">
        <v>432</v>
      </c>
      <c r="F127" s="12">
        <v>5.69</v>
      </c>
      <c r="G127" s="13">
        <f>ROUND(E127*F127,2)</f>
        <v>2458.08</v>
      </c>
    </row>
    <row r="128" spans="1:7" ht="52.5" x14ac:dyDescent="0.35">
      <c r="A128" s="14"/>
      <c r="B128" s="14"/>
      <c r="C128" s="14"/>
      <c r="D128" s="15" t="s">
        <v>195</v>
      </c>
      <c r="E128" s="14"/>
      <c r="F128" s="14"/>
      <c r="G128" s="14"/>
    </row>
    <row r="129" spans="1:7" x14ac:dyDescent="0.35">
      <c r="A129" s="11" t="s">
        <v>196</v>
      </c>
      <c r="B129" s="11" t="s">
        <v>18</v>
      </c>
      <c r="C129" s="11" t="s">
        <v>159</v>
      </c>
      <c r="D129" s="21" t="s">
        <v>197</v>
      </c>
      <c r="E129" s="12">
        <v>432</v>
      </c>
      <c r="F129" s="12">
        <v>2.33</v>
      </c>
      <c r="G129" s="13">
        <f>ROUND(E129*F129,2)</f>
        <v>1006.56</v>
      </c>
    </row>
    <row r="130" spans="1:7" ht="73.5" x14ac:dyDescent="0.35">
      <c r="A130" s="14"/>
      <c r="B130" s="14"/>
      <c r="C130" s="14"/>
      <c r="D130" s="15" t="s">
        <v>198</v>
      </c>
      <c r="E130" s="14"/>
      <c r="F130" s="14"/>
      <c r="G130" s="14"/>
    </row>
    <row r="131" spans="1:7" x14ac:dyDescent="0.35">
      <c r="A131" s="14"/>
      <c r="B131" s="14"/>
      <c r="C131" s="14"/>
      <c r="D131" s="22" t="s">
        <v>199</v>
      </c>
      <c r="E131" s="12">
        <v>1</v>
      </c>
      <c r="F131" s="9">
        <f>G101+G103+G105+G107+G109+G111+G113+G115+G117+G119+G121+G123+G125+G127+G129</f>
        <v>11020.83</v>
      </c>
      <c r="G131" s="9">
        <f>ROUND(F131*E131,2)</f>
        <v>11020.83</v>
      </c>
    </row>
    <row r="132" spans="1:7" ht="1" customHeight="1" x14ac:dyDescent="0.35">
      <c r="A132" s="16"/>
      <c r="B132" s="16"/>
      <c r="C132" s="16"/>
      <c r="D132" s="23"/>
      <c r="E132" s="16"/>
      <c r="F132" s="16"/>
      <c r="G132" s="16"/>
    </row>
    <row r="133" spans="1:7" x14ac:dyDescent="0.35">
      <c r="A133" s="14"/>
      <c r="B133" s="14"/>
      <c r="C133" s="14"/>
      <c r="D133" s="22" t="s">
        <v>200</v>
      </c>
      <c r="E133" s="12">
        <v>1</v>
      </c>
      <c r="F133" s="9">
        <f>G98+G131</f>
        <v>43350.21</v>
      </c>
      <c r="G133" s="9">
        <f>ROUND(F133*E133,2)</f>
        <v>43350.21</v>
      </c>
    </row>
    <row r="134" spans="1:7" ht="1" customHeight="1" x14ac:dyDescent="0.35">
      <c r="A134" s="16"/>
      <c r="B134" s="16"/>
      <c r="C134" s="16"/>
      <c r="D134" s="23"/>
      <c r="E134" s="16"/>
      <c r="F134" s="16"/>
      <c r="G134" s="16"/>
    </row>
    <row r="135" spans="1:7" x14ac:dyDescent="0.35">
      <c r="A135" s="14"/>
      <c r="B135" s="14"/>
      <c r="C135" s="14"/>
      <c r="D135" s="22" t="s">
        <v>201</v>
      </c>
      <c r="E135" s="17">
        <v>1</v>
      </c>
      <c r="F135" s="9">
        <f>G57+G133</f>
        <v>63632.42</v>
      </c>
      <c r="G135" s="9">
        <f>ROUND(F135*E135,2)</f>
        <v>63632.42</v>
      </c>
    </row>
    <row r="136" spans="1:7" ht="1" customHeight="1" x14ac:dyDescent="0.35">
      <c r="A136" s="16"/>
      <c r="B136" s="16"/>
      <c r="C136" s="16"/>
      <c r="D136" s="23"/>
      <c r="E136" s="16"/>
      <c r="F136" s="16"/>
      <c r="G136" s="16"/>
    </row>
    <row r="137" spans="1:7" x14ac:dyDescent="0.35">
      <c r="A137" s="7" t="s">
        <v>202</v>
      </c>
      <c r="B137" s="7" t="s">
        <v>10</v>
      </c>
      <c r="C137" s="7" t="s">
        <v>11</v>
      </c>
      <c r="D137" s="19" t="s">
        <v>203</v>
      </c>
      <c r="E137" s="8">
        <f>E315</f>
        <v>1</v>
      </c>
      <c r="F137" s="9">
        <f>F315</f>
        <v>31492.989999999998</v>
      </c>
      <c r="G137" s="9">
        <f>G315</f>
        <v>31492.99</v>
      </c>
    </row>
    <row r="138" spans="1:7" x14ac:dyDescent="0.35">
      <c r="A138" s="10" t="s">
        <v>204</v>
      </c>
      <c r="B138" s="10" t="s">
        <v>10</v>
      </c>
      <c r="C138" s="10" t="s">
        <v>11</v>
      </c>
      <c r="D138" s="20" t="s">
        <v>13</v>
      </c>
      <c r="E138" s="9">
        <f>E146</f>
        <v>1</v>
      </c>
      <c r="F138" s="9">
        <f>F146</f>
        <v>272.10000000000002</v>
      </c>
      <c r="G138" s="9">
        <f>G146</f>
        <v>272.10000000000002</v>
      </c>
    </row>
    <row r="139" spans="1:7" x14ac:dyDescent="0.35">
      <c r="A139" s="10" t="s">
        <v>205</v>
      </c>
      <c r="B139" s="10" t="s">
        <v>10</v>
      </c>
      <c r="C139" s="10" t="s">
        <v>11</v>
      </c>
      <c r="D139" s="20" t="s">
        <v>15</v>
      </c>
      <c r="E139" s="9">
        <f>E144</f>
        <v>1</v>
      </c>
      <c r="F139" s="9">
        <f>F144</f>
        <v>272.10000000000002</v>
      </c>
      <c r="G139" s="9">
        <f>G144</f>
        <v>272.10000000000002</v>
      </c>
    </row>
    <row r="140" spans="1:7" x14ac:dyDescent="0.35">
      <c r="A140" s="11" t="s">
        <v>86</v>
      </c>
      <c r="B140" s="11" t="s">
        <v>18</v>
      </c>
      <c r="C140" s="11" t="s">
        <v>30</v>
      </c>
      <c r="D140" s="21" t="s">
        <v>87</v>
      </c>
      <c r="E140" s="12">
        <v>3</v>
      </c>
      <c r="F140" s="12">
        <v>45.5</v>
      </c>
      <c r="G140" s="12">
        <f>ROUND(E140*F140,2)</f>
        <v>136.5</v>
      </c>
    </row>
    <row r="141" spans="1:7" ht="52.5" x14ac:dyDescent="0.35">
      <c r="A141" s="14"/>
      <c r="B141" s="14"/>
      <c r="C141" s="14"/>
      <c r="D141" s="15" t="s">
        <v>88</v>
      </c>
      <c r="E141" s="14"/>
      <c r="F141" s="14"/>
      <c r="G141" s="14"/>
    </row>
    <row r="142" spans="1:7" x14ac:dyDescent="0.35">
      <c r="A142" s="11" t="s">
        <v>89</v>
      </c>
      <c r="B142" s="11" t="s">
        <v>18</v>
      </c>
      <c r="C142" s="11" t="s">
        <v>30</v>
      </c>
      <c r="D142" s="21" t="s">
        <v>90</v>
      </c>
      <c r="E142" s="12">
        <v>3</v>
      </c>
      <c r="F142" s="12">
        <v>45.2</v>
      </c>
      <c r="G142" s="13">
        <f>ROUND(E142*F142,2)</f>
        <v>135.6</v>
      </c>
    </row>
    <row r="143" spans="1:7" ht="42" x14ac:dyDescent="0.35">
      <c r="A143" s="14"/>
      <c r="B143" s="14"/>
      <c r="C143" s="14"/>
      <c r="D143" s="15" t="s">
        <v>91</v>
      </c>
      <c r="E143" s="14"/>
      <c r="F143" s="14"/>
      <c r="G143" s="14"/>
    </row>
    <row r="144" spans="1:7" x14ac:dyDescent="0.35">
      <c r="A144" s="14"/>
      <c r="B144" s="14"/>
      <c r="C144" s="14"/>
      <c r="D144" s="22" t="s">
        <v>206</v>
      </c>
      <c r="E144" s="12">
        <v>1</v>
      </c>
      <c r="F144" s="9">
        <f>G140+G142</f>
        <v>272.10000000000002</v>
      </c>
      <c r="G144" s="9">
        <f>ROUND(F144*E144,2)</f>
        <v>272.10000000000002</v>
      </c>
    </row>
    <row r="145" spans="1:7" ht="1" customHeight="1" x14ac:dyDescent="0.35">
      <c r="A145" s="16"/>
      <c r="B145" s="16"/>
      <c r="C145" s="16"/>
      <c r="D145" s="23"/>
      <c r="E145" s="16"/>
      <c r="F145" s="16"/>
      <c r="G145" s="16"/>
    </row>
    <row r="146" spans="1:7" x14ac:dyDescent="0.35">
      <c r="A146" s="14"/>
      <c r="B146" s="14"/>
      <c r="C146" s="14"/>
      <c r="D146" s="22" t="s">
        <v>207</v>
      </c>
      <c r="E146" s="12">
        <v>1</v>
      </c>
      <c r="F146" s="9">
        <f>G144</f>
        <v>272.10000000000002</v>
      </c>
      <c r="G146" s="9">
        <f>ROUND(F146*E146,2)</f>
        <v>272.10000000000002</v>
      </c>
    </row>
    <row r="147" spans="1:7" ht="1" customHeight="1" x14ac:dyDescent="0.35">
      <c r="A147" s="16"/>
      <c r="B147" s="16"/>
      <c r="C147" s="16"/>
      <c r="D147" s="23"/>
      <c r="E147" s="16"/>
      <c r="F147" s="16"/>
      <c r="G147" s="16"/>
    </row>
    <row r="148" spans="1:7" x14ac:dyDescent="0.35">
      <c r="A148" s="10" t="s">
        <v>208</v>
      </c>
      <c r="B148" s="10" t="s">
        <v>10</v>
      </c>
      <c r="C148" s="10" t="s">
        <v>11</v>
      </c>
      <c r="D148" s="20" t="s">
        <v>209</v>
      </c>
      <c r="E148" s="9">
        <f>E206</f>
        <v>1</v>
      </c>
      <c r="F148" s="9">
        <f>F206</f>
        <v>9454.4599999999991</v>
      </c>
      <c r="G148" s="9">
        <f>G206</f>
        <v>9454.4599999999991</v>
      </c>
    </row>
    <row r="149" spans="1:7" x14ac:dyDescent="0.35">
      <c r="A149" s="10" t="s">
        <v>210</v>
      </c>
      <c r="B149" s="10" t="s">
        <v>10</v>
      </c>
      <c r="C149" s="10" t="s">
        <v>11</v>
      </c>
      <c r="D149" s="20" t="s">
        <v>211</v>
      </c>
      <c r="E149" s="9">
        <f>E204</f>
        <v>1</v>
      </c>
      <c r="F149" s="9">
        <f>F204</f>
        <v>9454.4599999999991</v>
      </c>
      <c r="G149" s="9">
        <f>G204</f>
        <v>9454.4599999999991</v>
      </c>
    </row>
    <row r="150" spans="1:7" x14ac:dyDescent="0.35">
      <c r="A150" s="10" t="s">
        <v>212</v>
      </c>
      <c r="B150" s="10" t="s">
        <v>10</v>
      </c>
      <c r="C150" s="10" t="s">
        <v>11</v>
      </c>
      <c r="D150" s="20" t="s">
        <v>213</v>
      </c>
      <c r="E150" s="9">
        <f>E167</f>
        <v>1</v>
      </c>
      <c r="F150" s="9">
        <f>F167</f>
        <v>3080.4700000000003</v>
      </c>
      <c r="G150" s="9">
        <f>G167</f>
        <v>3080.47</v>
      </c>
    </row>
    <row r="151" spans="1:7" x14ac:dyDescent="0.35">
      <c r="A151" s="11" t="s">
        <v>214</v>
      </c>
      <c r="B151" s="11" t="s">
        <v>18</v>
      </c>
      <c r="C151" s="11" t="s">
        <v>5</v>
      </c>
      <c r="D151" s="21" t="s">
        <v>101</v>
      </c>
      <c r="E151" s="12">
        <v>33</v>
      </c>
      <c r="F151" s="12">
        <v>31.25</v>
      </c>
      <c r="G151" s="13">
        <f>ROUND(E151*F151,2)</f>
        <v>1031.25</v>
      </c>
    </row>
    <row r="152" spans="1:7" ht="84" x14ac:dyDescent="0.35">
      <c r="A152" s="14"/>
      <c r="B152" s="14"/>
      <c r="C152" s="14"/>
      <c r="D152" s="15" t="s">
        <v>215</v>
      </c>
      <c r="E152" s="14"/>
      <c r="F152" s="14"/>
      <c r="G152" s="14"/>
    </row>
    <row r="153" spans="1:7" x14ac:dyDescent="0.35">
      <c r="A153" s="11" t="s">
        <v>216</v>
      </c>
      <c r="B153" s="11" t="s">
        <v>18</v>
      </c>
      <c r="C153" s="11" t="s">
        <v>26</v>
      </c>
      <c r="D153" s="21" t="s">
        <v>104</v>
      </c>
      <c r="E153" s="12">
        <v>30</v>
      </c>
      <c r="F153" s="12">
        <v>36.1</v>
      </c>
      <c r="G153" s="13">
        <f>ROUND(E153*F153,2)</f>
        <v>1083</v>
      </c>
    </row>
    <row r="154" spans="1:7" ht="84" x14ac:dyDescent="0.35">
      <c r="A154" s="14"/>
      <c r="B154" s="14"/>
      <c r="C154" s="14"/>
      <c r="D154" s="15" t="s">
        <v>217</v>
      </c>
      <c r="E154" s="14"/>
      <c r="F154" s="14"/>
      <c r="G154" s="14"/>
    </row>
    <row r="155" spans="1:7" x14ac:dyDescent="0.35">
      <c r="A155" s="11" t="s">
        <v>218</v>
      </c>
      <c r="B155" s="11" t="s">
        <v>18</v>
      </c>
      <c r="C155" s="11" t="s">
        <v>5</v>
      </c>
      <c r="D155" s="21" t="s">
        <v>109</v>
      </c>
      <c r="E155" s="12">
        <v>8</v>
      </c>
      <c r="F155" s="12">
        <v>39.6</v>
      </c>
      <c r="G155" s="13">
        <f>ROUND(E155*F155,2)</f>
        <v>316.8</v>
      </c>
    </row>
    <row r="156" spans="1:7" ht="94.5" x14ac:dyDescent="0.35">
      <c r="A156" s="14"/>
      <c r="B156" s="14"/>
      <c r="C156" s="14"/>
      <c r="D156" s="15" t="s">
        <v>219</v>
      </c>
      <c r="E156" s="14"/>
      <c r="F156" s="14"/>
      <c r="G156" s="14"/>
    </row>
    <row r="157" spans="1:7" x14ac:dyDescent="0.35">
      <c r="A157" s="11" t="s">
        <v>220</v>
      </c>
      <c r="B157" s="11" t="s">
        <v>18</v>
      </c>
      <c r="C157" s="11" t="s">
        <v>5</v>
      </c>
      <c r="D157" s="21" t="s">
        <v>112</v>
      </c>
      <c r="E157" s="12">
        <v>2</v>
      </c>
      <c r="F157" s="12">
        <v>41.91</v>
      </c>
      <c r="G157" s="13">
        <f>ROUND(E157*F157,2)</f>
        <v>83.82</v>
      </c>
    </row>
    <row r="158" spans="1:7" ht="94.5" x14ac:dyDescent="0.35">
      <c r="A158" s="14"/>
      <c r="B158" s="14"/>
      <c r="C158" s="14"/>
      <c r="D158" s="15" t="s">
        <v>221</v>
      </c>
      <c r="E158" s="14"/>
      <c r="F158" s="14"/>
      <c r="G158" s="14"/>
    </row>
    <row r="159" spans="1:7" x14ac:dyDescent="0.35">
      <c r="A159" s="11" t="s">
        <v>222</v>
      </c>
      <c r="B159" s="11" t="s">
        <v>18</v>
      </c>
      <c r="C159" s="11" t="s">
        <v>5</v>
      </c>
      <c r="D159" s="21" t="s">
        <v>130</v>
      </c>
      <c r="E159" s="12">
        <v>8</v>
      </c>
      <c r="F159" s="12">
        <v>39.9</v>
      </c>
      <c r="G159" s="13">
        <f>ROUND(E159*F159,2)</f>
        <v>319.2</v>
      </c>
    </row>
    <row r="160" spans="1:7" ht="94.5" x14ac:dyDescent="0.35">
      <c r="A160" s="14"/>
      <c r="B160" s="14"/>
      <c r="C160" s="14"/>
      <c r="D160" s="15" t="s">
        <v>223</v>
      </c>
      <c r="E160" s="14"/>
      <c r="F160" s="14"/>
      <c r="G160" s="14"/>
    </row>
    <row r="161" spans="1:7" x14ac:dyDescent="0.35">
      <c r="A161" s="11" t="s">
        <v>224</v>
      </c>
      <c r="B161" s="11" t="s">
        <v>18</v>
      </c>
      <c r="C161" s="11" t="s">
        <v>5</v>
      </c>
      <c r="D161" s="21" t="s">
        <v>133</v>
      </c>
      <c r="E161" s="12">
        <v>1</v>
      </c>
      <c r="F161" s="12">
        <v>45.73</v>
      </c>
      <c r="G161" s="13">
        <f>ROUND(E161*F161,2)</f>
        <v>45.73</v>
      </c>
    </row>
    <row r="162" spans="1:7" ht="94.5" x14ac:dyDescent="0.35">
      <c r="A162" s="14"/>
      <c r="B162" s="14"/>
      <c r="C162" s="14"/>
      <c r="D162" s="15" t="s">
        <v>225</v>
      </c>
      <c r="E162" s="14"/>
      <c r="F162" s="14"/>
      <c r="G162" s="14"/>
    </row>
    <row r="163" spans="1:7" x14ac:dyDescent="0.35">
      <c r="A163" s="11" t="s">
        <v>226</v>
      </c>
      <c r="B163" s="11" t="s">
        <v>18</v>
      </c>
      <c r="C163" s="11" t="s">
        <v>5</v>
      </c>
      <c r="D163" s="21" t="s">
        <v>136</v>
      </c>
      <c r="E163" s="12">
        <v>1</v>
      </c>
      <c r="F163" s="12">
        <v>56.57</v>
      </c>
      <c r="G163" s="13">
        <f>ROUND(E163*F163,2)</f>
        <v>56.57</v>
      </c>
    </row>
    <row r="164" spans="1:7" ht="94.5" x14ac:dyDescent="0.35">
      <c r="A164" s="14"/>
      <c r="B164" s="14"/>
      <c r="C164" s="14"/>
      <c r="D164" s="15" t="s">
        <v>227</v>
      </c>
      <c r="E164" s="14"/>
      <c r="F164" s="14"/>
      <c r="G164" s="14"/>
    </row>
    <row r="165" spans="1:7" x14ac:dyDescent="0.35">
      <c r="A165" s="11" t="s">
        <v>228</v>
      </c>
      <c r="B165" s="11" t="s">
        <v>18</v>
      </c>
      <c r="C165" s="11" t="s">
        <v>5</v>
      </c>
      <c r="D165" s="21" t="s">
        <v>139</v>
      </c>
      <c r="E165" s="12">
        <v>2</v>
      </c>
      <c r="F165" s="12">
        <v>72.05</v>
      </c>
      <c r="G165" s="13">
        <f>ROUND(E165*F165,2)</f>
        <v>144.1</v>
      </c>
    </row>
    <row r="166" spans="1:7" ht="94.5" x14ac:dyDescent="0.35">
      <c r="A166" s="14"/>
      <c r="B166" s="14"/>
      <c r="C166" s="14"/>
      <c r="D166" s="15" t="s">
        <v>229</v>
      </c>
      <c r="E166" s="14"/>
      <c r="F166" s="14"/>
      <c r="G166" s="14"/>
    </row>
    <row r="167" spans="1:7" x14ac:dyDescent="0.35">
      <c r="A167" s="14"/>
      <c r="B167" s="14"/>
      <c r="C167" s="14"/>
      <c r="D167" s="22" t="s">
        <v>230</v>
      </c>
      <c r="E167" s="12">
        <v>1</v>
      </c>
      <c r="F167" s="9">
        <f>G151+G153+G155+G157+G159+G161+G163+G165</f>
        <v>3080.4700000000003</v>
      </c>
      <c r="G167" s="9">
        <f>ROUND(F167*E167,2)</f>
        <v>3080.47</v>
      </c>
    </row>
    <row r="168" spans="1:7" ht="1" customHeight="1" x14ac:dyDescent="0.35">
      <c r="A168" s="16"/>
      <c r="B168" s="16"/>
      <c r="C168" s="16"/>
      <c r="D168" s="23"/>
      <c r="E168" s="16"/>
      <c r="F168" s="16"/>
      <c r="G168" s="16"/>
    </row>
    <row r="169" spans="1:7" x14ac:dyDescent="0.35">
      <c r="A169" s="10" t="s">
        <v>231</v>
      </c>
      <c r="B169" s="10" t="s">
        <v>10</v>
      </c>
      <c r="C169" s="10" t="s">
        <v>11</v>
      </c>
      <c r="D169" s="20" t="s">
        <v>232</v>
      </c>
      <c r="E169" s="9">
        <f>E202</f>
        <v>1</v>
      </c>
      <c r="F169" s="9">
        <f>F202</f>
        <v>6373.99</v>
      </c>
      <c r="G169" s="9">
        <f>G202</f>
        <v>6373.99</v>
      </c>
    </row>
    <row r="170" spans="1:7" x14ac:dyDescent="0.35">
      <c r="A170" s="11" t="s">
        <v>233</v>
      </c>
      <c r="B170" s="11" t="s">
        <v>18</v>
      </c>
      <c r="C170" s="11" t="s">
        <v>19</v>
      </c>
      <c r="D170" s="21" t="s">
        <v>234</v>
      </c>
      <c r="E170" s="12">
        <v>80</v>
      </c>
      <c r="F170" s="12">
        <v>6.71</v>
      </c>
      <c r="G170" s="13">
        <f>ROUND(E170*F170,2)</f>
        <v>536.79999999999995</v>
      </c>
    </row>
    <row r="171" spans="1:7" ht="157.5" x14ac:dyDescent="0.35">
      <c r="A171" s="14"/>
      <c r="B171" s="14"/>
      <c r="C171" s="14"/>
      <c r="D171" s="15" t="s">
        <v>235</v>
      </c>
      <c r="E171" s="14"/>
      <c r="F171" s="14"/>
      <c r="G171" s="14"/>
    </row>
    <row r="172" spans="1:7" x14ac:dyDescent="0.35">
      <c r="A172" s="11" t="s">
        <v>236</v>
      </c>
      <c r="B172" s="11" t="s">
        <v>18</v>
      </c>
      <c r="C172" s="11" t="s">
        <v>19</v>
      </c>
      <c r="D172" s="21" t="s">
        <v>42</v>
      </c>
      <c r="E172" s="12">
        <v>50</v>
      </c>
      <c r="F172" s="12">
        <v>6.71</v>
      </c>
      <c r="G172" s="13">
        <f>ROUND(E172*F172,2)</f>
        <v>335.5</v>
      </c>
    </row>
    <row r="173" spans="1:7" ht="94.5" x14ac:dyDescent="0.35">
      <c r="A173" s="14"/>
      <c r="B173" s="14"/>
      <c r="C173" s="14"/>
      <c r="D173" s="15" t="s">
        <v>43</v>
      </c>
      <c r="E173" s="14"/>
      <c r="F173" s="14"/>
      <c r="G173" s="14"/>
    </row>
    <row r="174" spans="1:7" x14ac:dyDescent="0.35">
      <c r="A174" s="11" t="s">
        <v>237</v>
      </c>
      <c r="B174" s="11" t="s">
        <v>18</v>
      </c>
      <c r="C174" s="11" t="s">
        <v>5</v>
      </c>
      <c r="D174" s="21" t="s">
        <v>25</v>
      </c>
      <c r="E174" s="12">
        <v>4</v>
      </c>
      <c r="F174" s="12">
        <v>198.5</v>
      </c>
      <c r="G174" s="13">
        <f>ROUND(E174*F174,2)</f>
        <v>794</v>
      </c>
    </row>
    <row r="175" spans="1:7" ht="84" x14ac:dyDescent="0.35">
      <c r="A175" s="14"/>
      <c r="B175" s="14"/>
      <c r="C175" s="14"/>
      <c r="D175" s="15" t="s">
        <v>27</v>
      </c>
      <c r="E175" s="14"/>
      <c r="F175" s="14"/>
      <c r="G175" s="14"/>
    </row>
    <row r="176" spans="1:7" x14ac:dyDescent="0.35">
      <c r="A176" s="11" t="s">
        <v>238</v>
      </c>
      <c r="B176" s="11" t="s">
        <v>18</v>
      </c>
      <c r="C176" s="11" t="s">
        <v>30</v>
      </c>
      <c r="D176" s="21" t="s">
        <v>239</v>
      </c>
      <c r="E176" s="12">
        <v>1</v>
      </c>
      <c r="F176" s="12">
        <v>58.9</v>
      </c>
      <c r="G176" s="12">
        <f>ROUND(E176*F176,2)</f>
        <v>58.9</v>
      </c>
    </row>
    <row r="177" spans="1:7" ht="31.5" x14ac:dyDescent="0.35">
      <c r="A177" s="14"/>
      <c r="B177" s="14"/>
      <c r="C177" s="14"/>
      <c r="D177" s="15" t="s">
        <v>31</v>
      </c>
      <c r="E177" s="14"/>
      <c r="F177" s="14"/>
      <c r="G177" s="14"/>
    </row>
    <row r="178" spans="1:7" x14ac:dyDescent="0.35">
      <c r="A178" s="11" t="s">
        <v>240</v>
      </c>
      <c r="B178" s="11" t="s">
        <v>18</v>
      </c>
      <c r="C178" s="11" t="s">
        <v>30</v>
      </c>
      <c r="D178" s="21" t="s">
        <v>241</v>
      </c>
      <c r="E178" s="12">
        <v>13</v>
      </c>
      <c r="F178" s="12">
        <v>29.5</v>
      </c>
      <c r="G178" s="13">
        <f>ROUND(E178*F178,2)</f>
        <v>383.5</v>
      </c>
    </row>
    <row r="179" spans="1:7" ht="42" x14ac:dyDescent="0.35">
      <c r="A179" s="14"/>
      <c r="B179" s="14"/>
      <c r="C179" s="14"/>
      <c r="D179" s="15" t="s">
        <v>34</v>
      </c>
      <c r="E179" s="14"/>
      <c r="F179" s="14"/>
      <c r="G179" s="14"/>
    </row>
    <row r="180" spans="1:7" x14ac:dyDescent="0.35">
      <c r="A180" s="11" t="s">
        <v>242</v>
      </c>
      <c r="B180" s="11" t="s">
        <v>18</v>
      </c>
      <c r="C180" s="11" t="s">
        <v>5</v>
      </c>
      <c r="D180" s="21" t="s">
        <v>36</v>
      </c>
      <c r="E180" s="12">
        <v>3</v>
      </c>
      <c r="F180" s="12">
        <v>25.9</v>
      </c>
      <c r="G180" s="13">
        <f>ROUND(E180*F180,2)</f>
        <v>77.7</v>
      </c>
    </row>
    <row r="181" spans="1:7" ht="84" x14ac:dyDescent="0.35">
      <c r="A181" s="14"/>
      <c r="B181" s="14"/>
      <c r="C181" s="14"/>
      <c r="D181" s="15" t="s">
        <v>37</v>
      </c>
      <c r="E181" s="14"/>
      <c r="F181" s="14"/>
      <c r="G181" s="14"/>
    </row>
    <row r="182" spans="1:7" x14ac:dyDescent="0.35">
      <c r="A182" s="11" t="s">
        <v>243</v>
      </c>
      <c r="B182" s="11" t="s">
        <v>18</v>
      </c>
      <c r="C182" s="11" t="s">
        <v>5</v>
      </c>
      <c r="D182" s="21" t="s">
        <v>39</v>
      </c>
      <c r="E182" s="12">
        <v>6</v>
      </c>
      <c r="F182" s="12">
        <v>18.96</v>
      </c>
      <c r="G182" s="13">
        <f>ROUND(E182*F182,2)</f>
        <v>113.76</v>
      </c>
    </row>
    <row r="183" spans="1:7" ht="42" x14ac:dyDescent="0.35">
      <c r="A183" s="14"/>
      <c r="B183" s="14"/>
      <c r="C183" s="14"/>
      <c r="D183" s="15" t="s">
        <v>244</v>
      </c>
      <c r="E183" s="14"/>
      <c r="F183" s="14"/>
      <c r="G183" s="14"/>
    </row>
    <row r="184" spans="1:7" x14ac:dyDescent="0.35">
      <c r="A184" s="11" t="s">
        <v>245</v>
      </c>
      <c r="B184" s="11" t="s">
        <v>18</v>
      </c>
      <c r="C184" s="11" t="s">
        <v>5</v>
      </c>
      <c r="D184" s="21" t="s">
        <v>246</v>
      </c>
      <c r="E184" s="12">
        <v>2</v>
      </c>
      <c r="F184" s="12">
        <v>56</v>
      </c>
      <c r="G184" s="13">
        <f>ROUND(E184*F184,2)</f>
        <v>112</v>
      </c>
    </row>
    <row r="185" spans="1:7" ht="73.5" x14ac:dyDescent="0.35">
      <c r="A185" s="14"/>
      <c r="B185" s="14"/>
      <c r="C185" s="14"/>
      <c r="D185" s="15" t="s">
        <v>247</v>
      </c>
      <c r="E185" s="14"/>
      <c r="F185" s="14"/>
      <c r="G185" s="14"/>
    </row>
    <row r="186" spans="1:7" x14ac:dyDescent="0.35">
      <c r="A186" s="11" t="s">
        <v>248</v>
      </c>
      <c r="B186" s="11" t="s">
        <v>18</v>
      </c>
      <c r="C186" s="11" t="s">
        <v>30</v>
      </c>
      <c r="D186" s="21" t="s">
        <v>249</v>
      </c>
      <c r="E186" s="12">
        <v>2</v>
      </c>
      <c r="F186" s="12">
        <v>58.52</v>
      </c>
      <c r="G186" s="13">
        <f>ROUND(E186*F186,2)</f>
        <v>117.04</v>
      </c>
    </row>
    <row r="187" spans="1:7" ht="31.5" x14ac:dyDescent="0.35">
      <c r="A187" s="14"/>
      <c r="B187" s="14"/>
      <c r="C187" s="14"/>
      <c r="D187" s="15" t="s">
        <v>250</v>
      </c>
      <c r="E187" s="14"/>
      <c r="F187" s="14"/>
      <c r="G187" s="14"/>
    </row>
    <row r="188" spans="1:7" x14ac:dyDescent="0.35">
      <c r="A188" s="11" t="s">
        <v>251</v>
      </c>
      <c r="B188" s="11" t="s">
        <v>18</v>
      </c>
      <c r="C188" s="11" t="s">
        <v>30</v>
      </c>
      <c r="D188" s="21" t="s">
        <v>252</v>
      </c>
      <c r="E188" s="12">
        <v>8</v>
      </c>
      <c r="F188" s="12">
        <v>109.6</v>
      </c>
      <c r="G188" s="13">
        <f>ROUND(E188*F188,2)</f>
        <v>876.8</v>
      </c>
    </row>
    <row r="189" spans="1:7" ht="31.5" x14ac:dyDescent="0.35">
      <c r="A189" s="14"/>
      <c r="B189" s="14"/>
      <c r="C189" s="14"/>
      <c r="D189" s="15" t="s">
        <v>52</v>
      </c>
      <c r="E189" s="14"/>
      <c r="F189" s="14"/>
      <c r="G189" s="14"/>
    </row>
    <row r="190" spans="1:7" x14ac:dyDescent="0.35">
      <c r="A190" s="11" t="s">
        <v>253</v>
      </c>
      <c r="B190" s="11" t="s">
        <v>18</v>
      </c>
      <c r="C190" s="11" t="s">
        <v>30</v>
      </c>
      <c r="D190" s="21" t="s">
        <v>254</v>
      </c>
      <c r="E190" s="12">
        <v>5</v>
      </c>
      <c r="F190" s="12">
        <v>29.5</v>
      </c>
      <c r="G190" s="13">
        <f>ROUND(E190*F190,2)</f>
        <v>147.5</v>
      </c>
    </row>
    <row r="191" spans="1:7" ht="31.5" x14ac:dyDescent="0.35">
      <c r="A191" s="14"/>
      <c r="B191" s="14"/>
      <c r="C191" s="14"/>
      <c r="D191" s="15" t="s">
        <v>58</v>
      </c>
      <c r="E191" s="14"/>
      <c r="F191" s="14"/>
      <c r="G191" s="14"/>
    </row>
    <row r="192" spans="1:7" x14ac:dyDescent="0.35">
      <c r="A192" s="11" t="s">
        <v>255</v>
      </c>
      <c r="B192" s="11" t="s">
        <v>18</v>
      </c>
      <c r="C192" s="11" t="s">
        <v>30</v>
      </c>
      <c r="D192" s="21" t="s">
        <v>256</v>
      </c>
      <c r="E192" s="12">
        <v>9</v>
      </c>
      <c r="F192" s="12">
        <v>28.5</v>
      </c>
      <c r="G192" s="13">
        <f>ROUND(E192*F192,2)</f>
        <v>256.5</v>
      </c>
    </row>
    <row r="193" spans="1:7" ht="31.5" x14ac:dyDescent="0.35">
      <c r="A193" s="14"/>
      <c r="B193" s="14"/>
      <c r="C193" s="14"/>
      <c r="D193" s="15" t="s">
        <v>61</v>
      </c>
      <c r="E193" s="14"/>
      <c r="F193" s="14"/>
      <c r="G193" s="14"/>
    </row>
    <row r="194" spans="1:7" x14ac:dyDescent="0.35">
      <c r="A194" s="11" t="s">
        <v>257</v>
      </c>
      <c r="B194" s="11" t="s">
        <v>18</v>
      </c>
      <c r="C194" s="11" t="s">
        <v>30</v>
      </c>
      <c r="D194" s="21" t="s">
        <v>258</v>
      </c>
      <c r="E194" s="12">
        <v>4</v>
      </c>
      <c r="F194" s="12">
        <v>66.849999999999994</v>
      </c>
      <c r="G194" s="13">
        <f>ROUND(E194*F194,2)</f>
        <v>267.39999999999998</v>
      </c>
    </row>
    <row r="195" spans="1:7" ht="31.5" x14ac:dyDescent="0.35">
      <c r="A195" s="14"/>
      <c r="B195" s="14"/>
      <c r="C195" s="14"/>
      <c r="D195" s="15" t="s">
        <v>259</v>
      </c>
      <c r="E195" s="14"/>
      <c r="F195" s="14"/>
      <c r="G195" s="14"/>
    </row>
    <row r="196" spans="1:7" x14ac:dyDescent="0.35">
      <c r="A196" s="11" t="s">
        <v>260</v>
      </c>
      <c r="B196" s="11" t="s">
        <v>18</v>
      </c>
      <c r="C196" s="11" t="s">
        <v>30</v>
      </c>
      <c r="D196" s="21" t="s">
        <v>261</v>
      </c>
      <c r="E196" s="12">
        <v>6</v>
      </c>
      <c r="F196" s="12">
        <v>29</v>
      </c>
      <c r="G196" s="13">
        <f>ROUND(E196*F196,2)</f>
        <v>174</v>
      </c>
    </row>
    <row r="197" spans="1:7" ht="31.5" x14ac:dyDescent="0.35">
      <c r="A197" s="14"/>
      <c r="B197" s="14"/>
      <c r="C197" s="14"/>
      <c r="D197" s="15" t="s">
        <v>67</v>
      </c>
      <c r="E197" s="14"/>
      <c r="F197" s="14"/>
      <c r="G197" s="14"/>
    </row>
    <row r="198" spans="1:7" x14ac:dyDescent="0.35">
      <c r="A198" s="11" t="s">
        <v>262</v>
      </c>
      <c r="B198" s="11" t="s">
        <v>18</v>
      </c>
      <c r="C198" s="11" t="s">
        <v>19</v>
      </c>
      <c r="D198" s="21" t="s">
        <v>75</v>
      </c>
      <c r="E198" s="12">
        <v>367</v>
      </c>
      <c r="F198" s="12">
        <v>3.12</v>
      </c>
      <c r="G198" s="13">
        <f>ROUND(E198*F198,2)</f>
        <v>1145.04</v>
      </c>
    </row>
    <row r="199" spans="1:7" ht="73.5" x14ac:dyDescent="0.35">
      <c r="A199" s="14"/>
      <c r="B199" s="14"/>
      <c r="C199" s="14"/>
      <c r="D199" s="15" t="s">
        <v>76</v>
      </c>
      <c r="E199" s="14"/>
      <c r="F199" s="14"/>
      <c r="G199" s="14"/>
    </row>
    <row r="200" spans="1:7" x14ac:dyDescent="0.35">
      <c r="A200" s="11" t="s">
        <v>263</v>
      </c>
      <c r="B200" s="11" t="s">
        <v>18</v>
      </c>
      <c r="C200" s="11" t="s">
        <v>19</v>
      </c>
      <c r="D200" s="21" t="s">
        <v>81</v>
      </c>
      <c r="E200" s="12">
        <v>343</v>
      </c>
      <c r="F200" s="12">
        <v>2.85</v>
      </c>
      <c r="G200" s="13">
        <f>ROUND(E200*F200,2)</f>
        <v>977.55</v>
      </c>
    </row>
    <row r="201" spans="1:7" ht="73.5" x14ac:dyDescent="0.35">
      <c r="A201" s="14"/>
      <c r="B201" s="14"/>
      <c r="C201" s="14"/>
      <c r="D201" s="15" t="s">
        <v>82</v>
      </c>
      <c r="E201" s="14"/>
      <c r="F201" s="14"/>
      <c r="G201" s="14"/>
    </row>
    <row r="202" spans="1:7" x14ac:dyDescent="0.35">
      <c r="A202" s="14"/>
      <c r="B202" s="14"/>
      <c r="C202" s="14"/>
      <c r="D202" s="22" t="s">
        <v>264</v>
      </c>
      <c r="E202" s="12">
        <v>1</v>
      </c>
      <c r="F202" s="9">
        <f>G170+G172+G174+G176+G178+G180+G182+G184+G186+G188+G190+G192+G194+G196+G198+G200</f>
        <v>6373.99</v>
      </c>
      <c r="G202" s="9">
        <f>ROUND(F202*E202,2)</f>
        <v>6373.99</v>
      </c>
    </row>
    <row r="203" spans="1:7" ht="1" customHeight="1" x14ac:dyDescent="0.35">
      <c r="A203" s="16"/>
      <c r="B203" s="16"/>
      <c r="C203" s="16"/>
      <c r="D203" s="23"/>
      <c r="E203" s="16"/>
      <c r="F203" s="16"/>
      <c r="G203" s="16"/>
    </row>
    <row r="204" spans="1:7" x14ac:dyDescent="0.35">
      <c r="A204" s="14"/>
      <c r="B204" s="14"/>
      <c r="C204" s="14"/>
      <c r="D204" s="22" t="s">
        <v>265</v>
      </c>
      <c r="E204" s="12">
        <v>1</v>
      </c>
      <c r="F204" s="9">
        <f>G167+G202</f>
        <v>9454.4599999999991</v>
      </c>
      <c r="G204" s="9">
        <f>ROUND(F204*E204,2)</f>
        <v>9454.4599999999991</v>
      </c>
    </row>
    <row r="205" spans="1:7" ht="1" customHeight="1" x14ac:dyDescent="0.35">
      <c r="A205" s="16"/>
      <c r="B205" s="16"/>
      <c r="C205" s="16"/>
      <c r="D205" s="23"/>
      <c r="E205" s="16"/>
      <c r="F205" s="16"/>
      <c r="G205" s="16"/>
    </row>
    <row r="206" spans="1:7" x14ac:dyDescent="0.35">
      <c r="A206" s="14"/>
      <c r="B206" s="14"/>
      <c r="C206" s="14"/>
      <c r="D206" s="22" t="s">
        <v>266</v>
      </c>
      <c r="E206" s="12">
        <v>1</v>
      </c>
      <c r="F206" s="9">
        <f>G204</f>
        <v>9454.4599999999991</v>
      </c>
      <c r="G206" s="9">
        <f>ROUND(F206*E206,2)</f>
        <v>9454.4599999999991</v>
      </c>
    </row>
    <row r="207" spans="1:7" ht="1" customHeight="1" x14ac:dyDescent="0.35">
      <c r="A207" s="16"/>
      <c r="B207" s="16"/>
      <c r="C207" s="16"/>
      <c r="D207" s="23"/>
      <c r="E207" s="16"/>
      <c r="F207" s="16"/>
      <c r="G207" s="16"/>
    </row>
    <row r="208" spans="1:7" x14ac:dyDescent="0.35">
      <c r="A208" s="10" t="s">
        <v>267</v>
      </c>
      <c r="B208" s="10" t="s">
        <v>10</v>
      </c>
      <c r="C208" s="10" t="s">
        <v>11</v>
      </c>
      <c r="D208" s="20" t="s">
        <v>268</v>
      </c>
      <c r="E208" s="9">
        <f>E290</f>
        <v>1</v>
      </c>
      <c r="F208" s="9">
        <f>F290</f>
        <v>18138.54</v>
      </c>
      <c r="G208" s="9">
        <f>G290</f>
        <v>18138.54</v>
      </c>
    </row>
    <row r="209" spans="1:7" x14ac:dyDescent="0.35">
      <c r="A209" s="10" t="s">
        <v>269</v>
      </c>
      <c r="B209" s="10" t="s">
        <v>10</v>
      </c>
      <c r="C209" s="10" t="s">
        <v>11</v>
      </c>
      <c r="D209" s="20" t="s">
        <v>211</v>
      </c>
      <c r="E209" s="9">
        <f>E288</f>
        <v>1</v>
      </c>
      <c r="F209" s="9">
        <f>F288</f>
        <v>18138.54</v>
      </c>
      <c r="G209" s="9">
        <f>G288</f>
        <v>18138.54</v>
      </c>
    </row>
    <row r="210" spans="1:7" x14ac:dyDescent="0.35">
      <c r="A210" s="10" t="s">
        <v>270</v>
      </c>
      <c r="B210" s="10" t="s">
        <v>10</v>
      </c>
      <c r="C210" s="10" t="s">
        <v>11</v>
      </c>
      <c r="D210" s="20" t="s">
        <v>213</v>
      </c>
      <c r="E210" s="9">
        <f>E229</f>
        <v>1</v>
      </c>
      <c r="F210" s="9">
        <f>F229</f>
        <v>7658.0700000000006</v>
      </c>
      <c r="G210" s="9">
        <f>G229</f>
        <v>7658.07</v>
      </c>
    </row>
    <row r="211" spans="1:7" x14ac:dyDescent="0.35">
      <c r="A211" s="11" t="s">
        <v>271</v>
      </c>
      <c r="B211" s="11" t="s">
        <v>18</v>
      </c>
      <c r="C211" s="11" t="s">
        <v>5</v>
      </c>
      <c r="D211" s="21" t="s">
        <v>109</v>
      </c>
      <c r="E211" s="12">
        <v>6</v>
      </c>
      <c r="F211" s="12">
        <v>39.6</v>
      </c>
      <c r="G211" s="13">
        <f>ROUND(E211*F211,2)</f>
        <v>237.6</v>
      </c>
    </row>
    <row r="212" spans="1:7" ht="94.5" x14ac:dyDescent="0.35">
      <c r="A212" s="14"/>
      <c r="B212" s="14"/>
      <c r="C212" s="14"/>
      <c r="D212" s="15" t="s">
        <v>219</v>
      </c>
      <c r="E212" s="14"/>
      <c r="F212" s="14"/>
      <c r="G212" s="14"/>
    </row>
    <row r="213" spans="1:7" x14ac:dyDescent="0.35">
      <c r="A213" s="11" t="s">
        <v>272</v>
      </c>
      <c r="B213" s="11" t="s">
        <v>18</v>
      </c>
      <c r="C213" s="11" t="s">
        <v>5</v>
      </c>
      <c r="D213" s="21" t="s">
        <v>112</v>
      </c>
      <c r="E213" s="12">
        <v>6</v>
      </c>
      <c r="F213" s="12">
        <v>41.91</v>
      </c>
      <c r="G213" s="13">
        <f>ROUND(E213*F213,2)</f>
        <v>251.46</v>
      </c>
    </row>
    <row r="214" spans="1:7" ht="94.5" x14ac:dyDescent="0.35">
      <c r="A214" s="14"/>
      <c r="B214" s="14"/>
      <c r="C214" s="14"/>
      <c r="D214" s="15" t="s">
        <v>221</v>
      </c>
      <c r="E214" s="14"/>
      <c r="F214" s="14"/>
      <c r="G214" s="14"/>
    </row>
    <row r="215" spans="1:7" x14ac:dyDescent="0.35">
      <c r="A215" s="11" t="s">
        <v>214</v>
      </c>
      <c r="B215" s="11" t="s">
        <v>18</v>
      </c>
      <c r="C215" s="11" t="s">
        <v>5</v>
      </c>
      <c r="D215" s="21" t="s">
        <v>101</v>
      </c>
      <c r="E215" s="12">
        <v>64</v>
      </c>
      <c r="F215" s="12">
        <v>31.25</v>
      </c>
      <c r="G215" s="13">
        <f>ROUND(E215*F215,2)</f>
        <v>2000</v>
      </c>
    </row>
    <row r="216" spans="1:7" ht="84" x14ac:dyDescent="0.35">
      <c r="A216" s="14"/>
      <c r="B216" s="14"/>
      <c r="C216" s="14"/>
      <c r="D216" s="15" t="s">
        <v>215</v>
      </c>
      <c r="E216" s="14"/>
      <c r="F216" s="14"/>
      <c r="G216" s="14"/>
    </row>
    <row r="217" spans="1:7" x14ac:dyDescent="0.35">
      <c r="A217" s="11" t="s">
        <v>216</v>
      </c>
      <c r="B217" s="11" t="s">
        <v>18</v>
      </c>
      <c r="C217" s="11" t="s">
        <v>26</v>
      </c>
      <c r="D217" s="21" t="s">
        <v>104</v>
      </c>
      <c r="E217" s="12">
        <v>73</v>
      </c>
      <c r="F217" s="12">
        <v>36.1</v>
      </c>
      <c r="G217" s="13">
        <f>ROUND(E217*F217,2)</f>
        <v>2635.3</v>
      </c>
    </row>
    <row r="218" spans="1:7" ht="84" x14ac:dyDescent="0.35">
      <c r="A218" s="14"/>
      <c r="B218" s="14"/>
      <c r="C218" s="14"/>
      <c r="D218" s="15" t="s">
        <v>217</v>
      </c>
      <c r="E218" s="14"/>
      <c r="F218" s="14"/>
      <c r="G218" s="14"/>
    </row>
    <row r="219" spans="1:7" x14ac:dyDescent="0.35">
      <c r="A219" s="11" t="s">
        <v>273</v>
      </c>
      <c r="B219" s="11" t="s">
        <v>18</v>
      </c>
      <c r="C219" s="11" t="s">
        <v>26</v>
      </c>
      <c r="D219" s="21" t="s">
        <v>130</v>
      </c>
      <c r="E219" s="12">
        <v>10</v>
      </c>
      <c r="F219" s="12">
        <v>39.9</v>
      </c>
      <c r="G219" s="13">
        <f>ROUND(E219*F219,2)</f>
        <v>399</v>
      </c>
    </row>
    <row r="220" spans="1:7" ht="105" x14ac:dyDescent="0.35">
      <c r="A220" s="14"/>
      <c r="B220" s="14"/>
      <c r="C220" s="14"/>
      <c r="D220" s="15" t="s">
        <v>274</v>
      </c>
      <c r="E220" s="14"/>
      <c r="F220" s="14"/>
      <c r="G220" s="14"/>
    </row>
    <row r="221" spans="1:7" x14ac:dyDescent="0.35">
      <c r="A221" s="11" t="s">
        <v>275</v>
      </c>
      <c r="B221" s="11" t="s">
        <v>18</v>
      </c>
      <c r="C221" s="11" t="s">
        <v>26</v>
      </c>
      <c r="D221" s="21" t="s">
        <v>133</v>
      </c>
      <c r="E221" s="12">
        <v>10</v>
      </c>
      <c r="F221" s="12">
        <v>45.73</v>
      </c>
      <c r="G221" s="13">
        <f>ROUND(E221*F221,2)</f>
        <v>457.3</v>
      </c>
    </row>
    <row r="222" spans="1:7" ht="105" x14ac:dyDescent="0.35">
      <c r="A222" s="14"/>
      <c r="B222" s="14"/>
      <c r="C222" s="14"/>
      <c r="D222" s="15" t="s">
        <v>276</v>
      </c>
      <c r="E222" s="14"/>
      <c r="F222" s="14"/>
      <c r="G222" s="14"/>
    </row>
    <row r="223" spans="1:7" x14ac:dyDescent="0.35">
      <c r="A223" s="11" t="s">
        <v>277</v>
      </c>
      <c r="B223" s="11" t="s">
        <v>18</v>
      </c>
      <c r="C223" s="11" t="s">
        <v>26</v>
      </c>
      <c r="D223" s="21" t="s">
        <v>136</v>
      </c>
      <c r="E223" s="12">
        <v>8</v>
      </c>
      <c r="F223" s="12">
        <v>56.57</v>
      </c>
      <c r="G223" s="13">
        <f>ROUND(E223*F223,2)</f>
        <v>452.56</v>
      </c>
    </row>
    <row r="224" spans="1:7" ht="94.5" x14ac:dyDescent="0.35">
      <c r="A224" s="14"/>
      <c r="B224" s="14"/>
      <c r="C224" s="14"/>
      <c r="D224" s="15" t="s">
        <v>227</v>
      </c>
      <c r="E224" s="14"/>
      <c r="F224" s="14"/>
      <c r="G224" s="14"/>
    </row>
    <row r="225" spans="1:7" x14ac:dyDescent="0.35">
      <c r="A225" s="11" t="s">
        <v>278</v>
      </c>
      <c r="B225" s="11" t="s">
        <v>18</v>
      </c>
      <c r="C225" s="11" t="s">
        <v>26</v>
      </c>
      <c r="D225" s="21" t="s">
        <v>139</v>
      </c>
      <c r="E225" s="12">
        <v>8</v>
      </c>
      <c r="F225" s="12">
        <v>72.05</v>
      </c>
      <c r="G225" s="13">
        <f>ROUND(E225*F225,2)</f>
        <v>576.4</v>
      </c>
    </row>
    <row r="226" spans="1:7" ht="94.5" x14ac:dyDescent="0.35">
      <c r="A226" s="14"/>
      <c r="B226" s="14"/>
      <c r="C226" s="14"/>
      <c r="D226" s="15" t="s">
        <v>229</v>
      </c>
      <c r="E226" s="14"/>
      <c r="F226" s="14"/>
      <c r="G226" s="14"/>
    </row>
    <row r="227" spans="1:7" x14ac:dyDescent="0.35">
      <c r="A227" s="11" t="s">
        <v>279</v>
      </c>
      <c r="B227" s="11" t="s">
        <v>18</v>
      </c>
      <c r="C227" s="11" t="s">
        <v>5</v>
      </c>
      <c r="D227" s="21" t="s">
        <v>142</v>
      </c>
      <c r="E227" s="12">
        <v>9</v>
      </c>
      <c r="F227" s="12">
        <v>72.05</v>
      </c>
      <c r="G227" s="13">
        <f>ROUND(E227*F227,2)</f>
        <v>648.45000000000005</v>
      </c>
    </row>
    <row r="228" spans="1:7" ht="94.5" x14ac:dyDescent="0.35">
      <c r="A228" s="14"/>
      <c r="B228" s="14"/>
      <c r="C228" s="14"/>
      <c r="D228" s="15" t="s">
        <v>280</v>
      </c>
      <c r="E228" s="14"/>
      <c r="F228" s="14"/>
      <c r="G228" s="14"/>
    </row>
    <row r="229" spans="1:7" x14ac:dyDescent="0.35">
      <c r="A229" s="14"/>
      <c r="B229" s="14"/>
      <c r="C229" s="14"/>
      <c r="D229" s="22" t="s">
        <v>281</v>
      </c>
      <c r="E229" s="12">
        <v>1</v>
      </c>
      <c r="F229" s="9">
        <f>G211+G213+G215+G217+G219+G221+G223+G225+G227</f>
        <v>7658.0700000000006</v>
      </c>
      <c r="G229" s="9">
        <f>ROUND(F229*E229,2)</f>
        <v>7658.07</v>
      </c>
    </row>
    <row r="230" spans="1:7" ht="1" customHeight="1" x14ac:dyDescent="0.35">
      <c r="A230" s="16"/>
      <c r="B230" s="16"/>
      <c r="C230" s="16"/>
      <c r="D230" s="23"/>
      <c r="E230" s="16"/>
      <c r="F230" s="16"/>
      <c r="G230" s="16"/>
    </row>
    <row r="231" spans="1:7" x14ac:dyDescent="0.35">
      <c r="A231" s="10" t="s">
        <v>282</v>
      </c>
      <c r="B231" s="10" t="s">
        <v>10</v>
      </c>
      <c r="C231" s="10" t="s">
        <v>11</v>
      </c>
      <c r="D231" s="20" t="s">
        <v>232</v>
      </c>
      <c r="E231" s="9">
        <f>E286</f>
        <v>1</v>
      </c>
      <c r="F231" s="9">
        <f>F286</f>
        <v>10480.469999999999</v>
      </c>
      <c r="G231" s="9">
        <f>G286</f>
        <v>10480.469999999999</v>
      </c>
    </row>
    <row r="232" spans="1:7" x14ac:dyDescent="0.35">
      <c r="A232" s="11" t="s">
        <v>283</v>
      </c>
      <c r="B232" s="11" t="s">
        <v>18</v>
      </c>
      <c r="C232" s="11" t="s">
        <v>19</v>
      </c>
      <c r="D232" s="21" t="s">
        <v>22</v>
      </c>
      <c r="E232" s="12">
        <v>85</v>
      </c>
      <c r="F232" s="12">
        <v>9.9499999999999993</v>
      </c>
      <c r="G232" s="13">
        <f>ROUND(E232*F232,2)</f>
        <v>845.75</v>
      </c>
    </row>
    <row r="233" spans="1:7" ht="136.5" x14ac:dyDescent="0.35">
      <c r="A233" s="14"/>
      <c r="B233" s="14"/>
      <c r="C233" s="14"/>
      <c r="D233" s="15" t="s">
        <v>284</v>
      </c>
      <c r="E233" s="14"/>
      <c r="F233" s="14"/>
      <c r="G233" s="14"/>
    </row>
    <row r="234" spans="1:7" x14ac:dyDescent="0.35">
      <c r="A234" s="11" t="s">
        <v>285</v>
      </c>
      <c r="B234" s="11" t="s">
        <v>18</v>
      </c>
      <c r="C234" s="11" t="s">
        <v>19</v>
      </c>
      <c r="D234" s="21" t="s">
        <v>234</v>
      </c>
      <c r="E234" s="12">
        <v>85</v>
      </c>
      <c r="F234" s="12">
        <v>6.71</v>
      </c>
      <c r="G234" s="13">
        <f>ROUND(E234*F234,2)</f>
        <v>570.35</v>
      </c>
    </row>
    <row r="235" spans="1:7" ht="157.5" x14ac:dyDescent="0.35">
      <c r="A235" s="14"/>
      <c r="B235" s="14"/>
      <c r="C235" s="14"/>
      <c r="D235" s="15" t="s">
        <v>235</v>
      </c>
      <c r="E235" s="14"/>
      <c r="F235" s="14"/>
      <c r="G235" s="14"/>
    </row>
    <row r="236" spans="1:7" x14ac:dyDescent="0.35">
      <c r="A236" s="11" t="s">
        <v>286</v>
      </c>
      <c r="B236" s="11" t="s">
        <v>18</v>
      </c>
      <c r="C236" s="11" t="s">
        <v>30</v>
      </c>
      <c r="D236" s="21" t="s">
        <v>239</v>
      </c>
      <c r="E236" s="12">
        <v>2</v>
      </c>
      <c r="F236" s="12">
        <v>58.9</v>
      </c>
      <c r="G236" s="12">
        <f>ROUND(E236*F236,2)</f>
        <v>117.8</v>
      </c>
    </row>
    <row r="237" spans="1:7" ht="31.5" x14ac:dyDescent="0.35">
      <c r="A237" s="14"/>
      <c r="B237" s="14"/>
      <c r="C237" s="14"/>
      <c r="D237" s="15" t="s">
        <v>287</v>
      </c>
      <c r="E237" s="14"/>
      <c r="F237" s="14"/>
      <c r="G237" s="14"/>
    </row>
    <row r="238" spans="1:7" x14ac:dyDescent="0.35">
      <c r="A238" s="11" t="s">
        <v>237</v>
      </c>
      <c r="B238" s="11" t="s">
        <v>18</v>
      </c>
      <c r="C238" s="11" t="s">
        <v>5</v>
      </c>
      <c r="D238" s="21" t="s">
        <v>25</v>
      </c>
      <c r="E238" s="12">
        <v>5</v>
      </c>
      <c r="F238" s="12">
        <v>198.5</v>
      </c>
      <c r="G238" s="13">
        <f>ROUND(E238*F238,2)</f>
        <v>992.5</v>
      </c>
    </row>
    <row r="239" spans="1:7" ht="84" x14ac:dyDescent="0.35">
      <c r="A239" s="14"/>
      <c r="B239" s="14"/>
      <c r="C239" s="14"/>
      <c r="D239" s="15" t="s">
        <v>27</v>
      </c>
      <c r="E239" s="14"/>
      <c r="F239" s="14"/>
      <c r="G239" s="14"/>
    </row>
    <row r="240" spans="1:7" x14ac:dyDescent="0.35">
      <c r="A240" s="11" t="s">
        <v>288</v>
      </c>
      <c r="B240" s="11" t="s">
        <v>18</v>
      </c>
      <c r="C240" s="11" t="s">
        <v>19</v>
      </c>
      <c r="D240" s="21" t="s">
        <v>289</v>
      </c>
      <c r="E240" s="12">
        <v>27</v>
      </c>
      <c r="F240" s="12">
        <v>9.9499999999999993</v>
      </c>
      <c r="G240" s="13">
        <f>ROUND(E240*F240,2)</f>
        <v>268.64999999999998</v>
      </c>
    </row>
    <row r="241" spans="1:7" ht="115.5" x14ac:dyDescent="0.35">
      <c r="A241" s="14"/>
      <c r="B241" s="14"/>
      <c r="C241" s="14"/>
      <c r="D241" s="15" t="s">
        <v>290</v>
      </c>
      <c r="E241" s="14"/>
      <c r="F241" s="14"/>
      <c r="G241" s="14"/>
    </row>
    <row r="242" spans="1:7" x14ac:dyDescent="0.35">
      <c r="A242" s="11" t="s">
        <v>291</v>
      </c>
      <c r="B242" s="11" t="s">
        <v>18</v>
      </c>
      <c r="C242" s="11" t="s">
        <v>19</v>
      </c>
      <c r="D242" s="21" t="s">
        <v>42</v>
      </c>
      <c r="E242" s="12">
        <v>42</v>
      </c>
      <c r="F242" s="12">
        <v>6.71</v>
      </c>
      <c r="G242" s="13">
        <f>ROUND(E242*F242,2)</f>
        <v>281.82</v>
      </c>
    </row>
    <row r="243" spans="1:7" ht="94.5" x14ac:dyDescent="0.35">
      <c r="A243" s="14"/>
      <c r="B243" s="14"/>
      <c r="C243" s="14"/>
      <c r="D243" s="15" t="s">
        <v>43</v>
      </c>
      <c r="E243" s="14"/>
      <c r="F243" s="14"/>
      <c r="G243" s="14"/>
    </row>
    <row r="244" spans="1:7" x14ac:dyDescent="0.35">
      <c r="A244" s="11" t="s">
        <v>292</v>
      </c>
      <c r="B244" s="11" t="s">
        <v>18</v>
      </c>
      <c r="C244" s="11" t="s">
        <v>30</v>
      </c>
      <c r="D244" s="21" t="s">
        <v>241</v>
      </c>
      <c r="E244" s="12">
        <v>4</v>
      </c>
      <c r="F244" s="12">
        <v>29.5</v>
      </c>
      <c r="G244" s="13">
        <f>ROUND(E244*F244,2)</f>
        <v>118</v>
      </c>
    </row>
    <row r="245" spans="1:7" ht="42" x14ac:dyDescent="0.35">
      <c r="A245" s="14"/>
      <c r="B245" s="14"/>
      <c r="C245" s="14"/>
      <c r="D245" s="15" t="s">
        <v>34</v>
      </c>
      <c r="E245" s="14"/>
      <c r="F245" s="14"/>
      <c r="G245" s="14"/>
    </row>
    <row r="246" spans="1:7" x14ac:dyDescent="0.35">
      <c r="A246" s="11" t="s">
        <v>293</v>
      </c>
      <c r="B246" s="11" t="s">
        <v>18</v>
      </c>
      <c r="C246" s="11" t="s">
        <v>5</v>
      </c>
      <c r="D246" s="21" t="s">
        <v>36</v>
      </c>
      <c r="E246" s="12">
        <v>9</v>
      </c>
      <c r="F246" s="12">
        <v>25.9</v>
      </c>
      <c r="G246" s="13">
        <f>ROUND(E246*F246,2)</f>
        <v>233.1</v>
      </c>
    </row>
    <row r="247" spans="1:7" ht="84" x14ac:dyDescent="0.35">
      <c r="A247" s="14"/>
      <c r="B247" s="14"/>
      <c r="C247" s="14"/>
      <c r="D247" s="15" t="s">
        <v>37</v>
      </c>
      <c r="E247" s="14"/>
      <c r="F247" s="14"/>
      <c r="G247" s="14"/>
    </row>
    <row r="248" spans="1:7" x14ac:dyDescent="0.35">
      <c r="A248" s="11" t="s">
        <v>294</v>
      </c>
      <c r="B248" s="11" t="s">
        <v>18</v>
      </c>
      <c r="C248" s="11" t="s">
        <v>30</v>
      </c>
      <c r="D248" s="21" t="s">
        <v>295</v>
      </c>
      <c r="E248" s="12">
        <v>5</v>
      </c>
      <c r="F248" s="12">
        <v>96.7</v>
      </c>
      <c r="G248" s="13">
        <f>ROUND(E248*F248,2)</f>
        <v>483.5</v>
      </c>
    </row>
    <row r="249" spans="1:7" ht="42" x14ac:dyDescent="0.35">
      <c r="A249" s="14"/>
      <c r="B249" s="14"/>
      <c r="C249" s="14"/>
      <c r="D249" s="15" t="s">
        <v>34</v>
      </c>
      <c r="E249" s="14"/>
      <c r="F249" s="14"/>
      <c r="G249" s="14"/>
    </row>
    <row r="250" spans="1:7" x14ac:dyDescent="0.35">
      <c r="A250" s="11" t="s">
        <v>296</v>
      </c>
      <c r="B250" s="11" t="s">
        <v>18</v>
      </c>
      <c r="C250" s="11" t="s">
        <v>5</v>
      </c>
      <c r="D250" s="21" t="s">
        <v>39</v>
      </c>
      <c r="E250" s="12">
        <v>19</v>
      </c>
      <c r="F250" s="12">
        <v>18.96</v>
      </c>
      <c r="G250" s="13">
        <f>ROUND(E250*F250,2)</f>
        <v>360.24</v>
      </c>
    </row>
    <row r="251" spans="1:7" ht="42" x14ac:dyDescent="0.35">
      <c r="A251" s="14"/>
      <c r="B251" s="14"/>
      <c r="C251" s="14"/>
      <c r="D251" s="15" t="s">
        <v>297</v>
      </c>
      <c r="E251" s="14"/>
      <c r="F251" s="14"/>
      <c r="G251" s="14"/>
    </row>
    <row r="252" spans="1:7" x14ac:dyDescent="0.35">
      <c r="A252" s="11" t="s">
        <v>298</v>
      </c>
      <c r="B252" s="11" t="s">
        <v>18</v>
      </c>
      <c r="C252" s="11" t="s">
        <v>19</v>
      </c>
      <c r="D252" s="21" t="s">
        <v>299</v>
      </c>
      <c r="E252" s="12">
        <v>254</v>
      </c>
      <c r="F252" s="12">
        <v>4.51</v>
      </c>
      <c r="G252" s="13">
        <f>ROUND(E252*F252,2)</f>
        <v>1145.54</v>
      </c>
    </row>
    <row r="253" spans="1:7" ht="52.5" x14ac:dyDescent="0.35">
      <c r="A253" s="14"/>
      <c r="B253" s="14"/>
      <c r="C253" s="14"/>
      <c r="D253" s="15" t="s">
        <v>79</v>
      </c>
      <c r="E253" s="14"/>
      <c r="F253" s="14"/>
      <c r="G253" s="14"/>
    </row>
    <row r="254" spans="1:7" x14ac:dyDescent="0.35">
      <c r="A254" s="11" t="s">
        <v>300</v>
      </c>
      <c r="B254" s="11" t="s">
        <v>18</v>
      </c>
      <c r="C254" s="11" t="s">
        <v>19</v>
      </c>
      <c r="D254" s="21" t="s">
        <v>75</v>
      </c>
      <c r="E254" s="12">
        <v>395</v>
      </c>
      <c r="F254" s="12">
        <v>3.12</v>
      </c>
      <c r="G254" s="13">
        <f>ROUND(E254*F254,2)</f>
        <v>1232.4000000000001</v>
      </c>
    </row>
    <row r="255" spans="1:7" ht="73.5" x14ac:dyDescent="0.35">
      <c r="A255" s="14"/>
      <c r="B255" s="14"/>
      <c r="C255" s="14"/>
      <c r="D255" s="15" t="s">
        <v>76</v>
      </c>
      <c r="E255" s="14"/>
      <c r="F255" s="14"/>
      <c r="G255" s="14"/>
    </row>
    <row r="256" spans="1:7" x14ac:dyDescent="0.35">
      <c r="A256" s="11" t="s">
        <v>263</v>
      </c>
      <c r="B256" s="11" t="s">
        <v>18</v>
      </c>
      <c r="C256" s="11" t="s">
        <v>19</v>
      </c>
      <c r="D256" s="21" t="s">
        <v>81</v>
      </c>
      <c r="E256" s="12">
        <v>205</v>
      </c>
      <c r="F256" s="12">
        <v>2.85</v>
      </c>
      <c r="G256" s="13">
        <f>ROUND(E256*F256,2)</f>
        <v>584.25</v>
      </c>
    </row>
    <row r="257" spans="1:7" ht="73.5" x14ac:dyDescent="0.35">
      <c r="A257" s="14"/>
      <c r="B257" s="14"/>
      <c r="C257" s="14"/>
      <c r="D257" s="15" t="s">
        <v>82</v>
      </c>
      <c r="E257" s="14"/>
      <c r="F257" s="14"/>
      <c r="G257" s="14"/>
    </row>
    <row r="258" spans="1:7" x14ac:dyDescent="0.35">
      <c r="A258" s="11" t="s">
        <v>301</v>
      </c>
      <c r="B258" s="11" t="s">
        <v>18</v>
      </c>
      <c r="C258" s="11" t="s">
        <v>5</v>
      </c>
      <c r="D258" s="21" t="s">
        <v>302</v>
      </c>
      <c r="E258" s="12">
        <v>2</v>
      </c>
      <c r="F258" s="12">
        <v>299.58</v>
      </c>
      <c r="G258" s="13">
        <f>ROUND(E258*F258,2)</f>
        <v>599.16</v>
      </c>
    </row>
    <row r="259" spans="1:7" ht="84" x14ac:dyDescent="0.35">
      <c r="A259" s="14"/>
      <c r="B259" s="14"/>
      <c r="C259" s="14"/>
      <c r="D259" s="15" t="s">
        <v>303</v>
      </c>
      <c r="E259" s="14"/>
      <c r="F259" s="14"/>
      <c r="G259" s="14"/>
    </row>
    <row r="260" spans="1:7" x14ac:dyDescent="0.35">
      <c r="A260" s="11" t="s">
        <v>304</v>
      </c>
      <c r="B260" s="11" t="s">
        <v>18</v>
      </c>
      <c r="C260" s="11" t="s">
        <v>30</v>
      </c>
      <c r="D260" s="21" t="s">
        <v>305</v>
      </c>
      <c r="E260" s="12">
        <v>2</v>
      </c>
      <c r="F260" s="12">
        <v>58.58</v>
      </c>
      <c r="G260" s="13">
        <f>ROUND(E260*F260,2)</f>
        <v>117.16</v>
      </c>
    </row>
    <row r="261" spans="1:7" ht="31.5" x14ac:dyDescent="0.35">
      <c r="A261" s="14"/>
      <c r="B261" s="14"/>
      <c r="C261" s="14"/>
      <c r="D261" s="15" t="s">
        <v>55</v>
      </c>
      <c r="E261" s="14"/>
      <c r="F261" s="14"/>
      <c r="G261" s="14"/>
    </row>
    <row r="262" spans="1:7" x14ac:dyDescent="0.35">
      <c r="A262" s="11" t="s">
        <v>306</v>
      </c>
      <c r="B262" s="11" t="s">
        <v>18</v>
      </c>
      <c r="C262" s="11" t="s">
        <v>30</v>
      </c>
      <c r="D262" s="21" t="s">
        <v>307</v>
      </c>
      <c r="E262" s="12">
        <v>1</v>
      </c>
      <c r="F262" s="12">
        <v>125.4</v>
      </c>
      <c r="G262" s="13">
        <f>ROUND(E262*F262,2)</f>
        <v>125.4</v>
      </c>
    </row>
    <row r="263" spans="1:7" ht="31.5" x14ac:dyDescent="0.35">
      <c r="A263" s="14"/>
      <c r="B263" s="14"/>
      <c r="C263" s="14"/>
      <c r="D263" s="15" t="s">
        <v>308</v>
      </c>
      <c r="E263" s="14"/>
      <c r="F263" s="14"/>
      <c r="G263" s="14"/>
    </row>
    <row r="264" spans="1:7" x14ac:dyDescent="0.35">
      <c r="A264" s="11" t="s">
        <v>251</v>
      </c>
      <c r="B264" s="11" t="s">
        <v>18</v>
      </c>
      <c r="C264" s="11" t="s">
        <v>30</v>
      </c>
      <c r="D264" s="21" t="s">
        <v>252</v>
      </c>
      <c r="E264" s="12">
        <v>7</v>
      </c>
      <c r="F264" s="12">
        <v>109.6</v>
      </c>
      <c r="G264" s="13">
        <f>ROUND(E264*F264,2)</f>
        <v>767.2</v>
      </c>
    </row>
    <row r="265" spans="1:7" ht="31.5" x14ac:dyDescent="0.35">
      <c r="A265" s="14"/>
      <c r="B265" s="14"/>
      <c r="C265" s="14"/>
      <c r="D265" s="15" t="s">
        <v>52</v>
      </c>
      <c r="E265" s="14"/>
      <c r="F265" s="14"/>
      <c r="G265" s="14"/>
    </row>
    <row r="266" spans="1:7" x14ac:dyDescent="0.35">
      <c r="A266" s="11" t="s">
        <v>309</v>
      </c>
      <c r="B266" s="11" t="s">
        <v>18</v>
      </c>
      <c r="C266" s="11" t="s">
        <v>30</v>
      </c>
      <c r="D266" s="21" t="s">
        <v>254</v>
      </c>
      <c r="E266" s="12">
        <v>8</v>
      </c>
      <c r="F266" s="12">
        <v>29.5</v>
      </c>
      <c r="G266" s="13">
        <f>ROUND(E266*F266,2)</f>
        <v>236</v>
      </c>
    </row>
    <row r="267" spans="1:7" ht="31.5" x14ac:dyDescent="0.35">
      <c r="A267" s="14"/>
      <c r="B267" s="14"/>
      <c r="C267" s="14"/>
      <c r="D267" s="15" t="s">
        <v>58</v>
      </c>
      <c r="E267" s="14"/>
      <c r="F267" s="14"/>
      <c r="G267" s="14"/>
    </row>
    <row r="268" spans="1:7" x14ac:dyDescent="0.35">
      <c r="A268" s="11" t="s">
        <v>310</v>
      </c>
      <c r="B268" s="11" t="s">
        <v>18</v>
      </c>
      <c r="C268" s="11" t="s">
        <v>30</v>
      </c>
      <c r="D268" s="21" t="s">
        <v>256</v>
      </c>
      <c r="E268" s="12">
        <v>6</v>
      </c>
      <c r="F268" s="12">
        <v>28.5</v>
      </c>
      <c r="G268" s="13">
        <f>ROUND(E268*F268,2)</f>
        <v>171</v>
      </c>
    </row>
    <row r="269" spans="1:7" ht="31.5" x14ac:dyDescent="0.35">
      <c r="A269" s="14"/>
      <c r="B269" s="14"/>
      <c r="C269" s="14"/>
      <c r="D269" s="15" t="s">
        <v>61</v>
      </c>
      <c r="E269" s="14"/>
      <c r="F269" s="14"/>
      <c r="G269" s="14"/>
    </row>
    <row r="270" spans="1:7" x14ac:dyDescent="0.35">
      <c r="A270" s="11" t="s">
        <v>311</v>
      </c>
      <c r="B270" s="11" t="s">
        <v>18</v>
      </c>
      <c r="C270" s="11" t="s">
        <v>30</v>
      </c>
      <c r="D270" s="21" t="s">
        <v>261</v>
      </c>
      <c r="E270" s="12">
        <v>11</v>
      </c>
      <c r="F270" s="12">
        <v>29</v>
      </c>
      <c r="G270" s="13">
        <f>ROUND(E270*F270,2)</f>
        <v>319</v>
      </c>
    </row>
    <row r="271" spans="1:7" ht="31.5" x14ac:dyDescent="0.35">
      <c r="A271" s="14"/>
      <c r="B271" s="14"/>
      <c r="C271" s="14"/>
      <c r="D271" s="15" t="s">
        <v>67</v>
      </c>
      <c r="E271" s="14"/>
      <c r="F271" s="14"/>
      <c r="G271" s="14"/>
    </row>
    <row r="272" spans="1:7" x14ac:dyDescent="0.35">
      <c r="A272" s="11" t="s">
        <v>312</v>
      </c>
      <c r="B272" s="11" t="s">
        <v>18</v>
      </c>
      <c r="C272" s="11" t="s">
        <v>30</v>
      </c>
      <c r="D272" s="21" t="s">
        <v>313</v>
      </c>
      <c r="E272" s="12">
        <v>4</v>
      </c>
      <c r="F272" s="12">
        <v>66.849999999999994</v>
      </c>
      <c r="G272" s="13">
        <f>ROUND(E272*F272,2)</f>
        <v>267.39999999999998</v>
      </c>
    </row>
    <row r="273" spans="1:7" ht="42" x14ac:dyDescent="0.35">
      <c r="A273" s="14"/>
      <c r="B273" s="14"/>
      <c r="C273" s="14"/>
      <c r="D273" s="15" t="s">
        <v>314</v>
      </c>
      <c r="E273" s="14"/>
      <c r="F273" s="14"/>
      <c r="G273" s="14"/>
    </row>
    <row r="274" spans="1:7" x14ac:dyDescent="0.35">
      <c r="A274" s="11" t="s">
        <v>315</v>
      </c>
      <c r="B274" s="11" t="s">
        <v>18</v>
      </c>
      <c r="C274" s="11" t="s">
        <v>30</v>
      </c>
      <c r="D274" s="21" t="s">
        <v>316</v>
      </c>
      <c r="E274" s="12">
        <v>2</v>
      </c>
      <c r="F274" s="12">
        <v>41.57</v>
      </c>
      <c r="G274" s="13">
        <f>ROUND(E274*F274,2)</f>
        <v>83.14</v>
      </c>
    </row>
    <row r="275" spans="1:7" ht="31.5" x14ac:dyDescent="0.35">
      <c r="A275" s="14"/>
      <c r="B275" s="14"/>
      <c r="C275" s="14"/>
      <c r="D275" s="15" t="s">
        <v>317</v>
      </c>
      <c r="E275" s="14"/>
      <c r="F275" s="14"/>
      <c r="G275" s="14"/>
    </row>
    <row r="276" spans="1:7" x14ac:dyDescent="0.35">
      <c r="A276" s="11" t="s">
        <v>318</v>
      </c>
      <c r="B276" s="11" t="s">
        <v>18</v>
      </c>
      <c r="C276" s="11" t="s">
        <v>30</v>
      </c>
      <c r="D276" s="21" t="s">
        <v>319</v>
      </c>
      <c r="E276" s="12">
        <v>2</v>
      </c>
      <c r="F276" s="12">
        <v>54.97</v>
      </c>
      <c r="G276" s="13">
        <f>ROUND(E276*F276,2)</f>
        <v>109.94</v>
      </c>
    </row>
    <row r="277" spans="1:7" ht="31.5" x14ac:dyDescent="0.35">
      <c r="A277" s="14"/>
      <c r="B277" s="14"/>
      <c r="C277" s="14"/>
      <c r="D277" s="15" t="s">
        <v>64</v>
      </c>
      <c r="E277" s="14"/>
      <c r="F277" s="14"/>
      <c r="G277" s="14"/>
    </row>
    <row r="278" spans="1:7" x14ac:dyDescent="0.35">
      <c r="A278" s="11" t="s">
        <v>320</v>
      </c>
      <c r="B278" s="11" t="s">
        <v>18</v>
      </c>
      <c r="C278" s="11" t="s">
        <v>30</v>
      </c>
      <c r="D278" s="21" t="s">
        <v>321</v>
      </c>
      <c r="E278" s="12">
        <v>2</v>
      </c>
      <c r="F278" s="12">
        <v>42.53</v>
      </c>
      <c r="G278" s="13">
        <f>ROUND(E278*F278,2)</f>
        <v>85.06</v>
      </c>
    </row>
    <row r="279" spans="1:7" ht="31.5" x14ac:dyDescent="0.35">
      <c r="A279" s="14"/>
      <c r="B279" s="14"/>
      <c r="C279" s="14"/>
      <c r="D279" s="15" t="s">
        <v>70</v>
      </c>
      <c r="E279" s="14"/>
      <c r="F279" s="14"/>
      <c r="G279" s="14"/>
    </row>
    <row r="280" spans="1:7" x14ac:dyDescent="0.35">
      <c r="A280" s="11" t="s">
        <v>322</v>
      </c>
      <c r="B280" s="11" t="s">
        <v>18</v>
      </c>
      <c r="C280" s="11" t="s">
        <v>5</v>
      </c>
      <c r="D280" s="21" t="s">
        <v>323</v>
      </c>
      <c r="E280" s="12">
        <v>1</v>
      </c>
      <c r="F280" s="12">
        <v>99.18</v>
      </c>
      <c r="G280" s="13">
        <f>ROUND(E280*F280,2)</f>
        <v>99.18</v>
      </c>
    </row>
    <row r="281" spans="1:7" ht="84" x14ac:dyDescent="0.35">
      <c r="A281" s="14"/>
      <c r="B281" s="14"/>
      <c r="C281" s="14"/>
      <c r="D281" s="15" t="s">
        <v>324</v>
      </c>
      <c r="E281" s="14"/>
      <c r="F281" s="14"/>
      <c r="G281" s="14"/>
    </row>
    <row r="282" spans="1:7" x14ac:dyDescent="0.35">
      <c r="A282" s="11" t="s">
        <v>325</v>
      </c>
      <c r="B282" s="11" t="s">
        <v>18</v>
      </c>
      <c r="C282" s="11" t="s">
        <v>5</v>
      </c>
      <c r="D282" s="21" t="s">
        <v>326</v>
      </c>
      <c r="E282" s="12">
        <v>1</v>
      </c>
      <c r="F282" s="12">
        <v>99.18</v>
      </c>
      <c r="G282" s="13">
        <f>ROUND(E282*F282,2)</f>
        <v>99.18</v>
      </c>
    </row>
    <row r="283" spans="1:7" ht="84" x14ac:dyDescent="0.35">
      <c r="A283" s="14"/>
      <c r="B283" s="14"/>
      <c r="C283" s="14"/>
      <c r="D283" s="15" t="s">
        <v>327</v>
      </c>
      <c r="E283" s="14"/>
      <c r="F283" s="14"/>
      <c r="G283" s="14"/>
    </row>
    <row r="284" spans="1:7" x14ac:dyDescent="0.35">
      <c r="A284" s="11" t="s">
        <v>328</v>
      </c>
      <c r="B284" s="11" t="s">
        <v>18</v>
      </c>
      <c r="C284" s="11" t="s">
        <v>19</v>
      </c>
      <c r="D284" s="21" t="s">
        <v>329</v>
      </c>
      <c r="E284" s="12">
        <v>25</v>
      </c>
      <c r="F284" s="12">
        <v>6.71</v>
      </c>
      <c r="G284" s="13">
        <f>ROUND(E284*F284,2)</f>
        <v>167.75</v>
      </c>
    </row>
    <row r="285" spans="1:7" ht="52.5" x14ac:dyDescent="0.35">
      <c r="A285" s="14"/>
      <c r="B285" s="14"/>
      <c r="C285" s="14"/>
      <c r="D285" s="15" t="s">
        <v>330</v>
      </c>
      <c r="E285" s="14"/>
      <c r="F285" s="14"/>
      <c r="G285" s="14"/>
    </row>
    <row r="286" spans="1:7" x14ac:dyDescent="0.35">
      <c r="A286" s="14"/>
      <c r="B286" s="14"/>
      <c r="C286" s="14"/>
      <c r="D286" s="22" t="s">
        <v>331</v>
      </c>
      <c r="E286" s="12">
        <v>1</v>
      </c>
      <c r="F286" s="9">
        <f>G232+G234+G236+G238+G240+G242+G244+G246+G248+G250+G252+G254+G256+G258+G260+G262+G264+G266+G268+G270+G272+G274+G276+G278+G280+G282+G284</f>
        <v>10480.469999999999</v>
      </c>
      <c r="G286" s="9">
        <f>ROUND(F286*E286,2)</f>
        <v>10480.469999999999</v>
      </c>
    </row>
    <row r="287" spans="1:7" ht="1" customHeight="1" x14ac:dyDescent="0.35">
      <c r="A287" s="16"/>
      <c r="B287" s="16"/>
      <c r="C287" s="16"/>
      <c r="D287" s="23"/>
      <c r="E287" s="16"/>
      <c r="F287" s="16"/>
      <c r="G287" s="16"/>
    </row>
    <row r="288" spans="1:7" x14ac:dyDescent="0.35">
      <c r="A288" s="14"/>
      <c r="B288" s="14"/>
      <c r="C288" s="14"/>
      <c r="D288" s="22" t="s">
        <v>332</v>
      </c>
      <c r="E288" s="12">
        <v>1</v>
      </c>
      <c r="F288" s="9">
        <f>G229+G286</f>
        <v>18138.54</v>
      </c>
      <c r="G288" s="9">
        <f>ROUND(F288*E288,2)</f>
        <v>18138.54</v>
      </c>
    </row>
    <row r="289" spans="1:7" ht="1" customHeight="1" x14ac:dyDescent="0.35">
      <c r="A289" s="16"/>
      <c r="B289" s="16"/>
      <c r="C289" s="16"/>
      <c r="D289" s="23"/>
      <c r="E289" s="16"/>
      <c r="F289" s="16"/>
      <c r="G289" s="16"/>
    </row>
    <row r="290" spans="1:7" x14ac:dyDescent="0.35">
      <c r="A290" s="14"/>
      <c r="B290" s="14"/>
      <c r="C290" s="14"/>
      <c r="D290" s="22" t="s">
        <v>333</v>
      </c>
      <c r="E290" s="12">
        <v>1</v>
      </c>
      <c r="F290" s="9">
        <f>G288</f>
        <v>18138.54</v>
      </c>
      <c r="G290" s="9">
        <f>ROUND(F290*E290,2)</f>
        <v>18138.54</v>
      </c>
    </row>
    <row r="291" spans="1:7" ht="1" customHeight="1" x14ac:dyDescent="0.35">
      <c r="A291" s="16"/>
      <c r="B291" s="16"/>
      <c r="C291" s="16"/>
      <c r="D291" s="23"/>
      <c r="E291" s="16"/>
      <c r="F291" s="16"/>
      <c r="G291" s="16"/>
    </row>
    <row r="292" spans="1:7" x14ac:dyDescent="0.35">
      <c r="A292" s="10" t="s">
        <v>334</v>
      </c>
      <c r="B292" s="10" t="s">
        <v>10</v>
      </c>
      <c r="C292" s="10" t="s">
        <v>11</v>
      </c>
      <c r="D292" s="20" t="s">
        <v>95</v>
      </c>
      <c r="E292" s="9">
        <f>E313</f>
        <v>1</v>
      </c>
      <c r="F292" s="9">
        <f>F313</f>
        <v>3627.89</v>
      </c>
      <c r="G292" s="9">
        <f>G313</f>
        <v>3627.89</v>
      </c>
    </row>
    <row r="293" spans="1:7" x14ac:dyDescent="0.35">
      <c r="A293" s="10" t="s">
        <v>335</v>
      </c>
      <c r="B293" s="10" t="s">
        <v>10</v>
      </c>
      <c r="C293" s="10" t="s">
        <v>11</v>
      </c>
      <c r="D293" s="20" t="s">
        <v>153</v>
      </c>
      <c r="E293" s="9">
        <f>E306</f>
        <v>1</v>
      </c>
      <c r="F293" s="9">
        <f>F306</f>
        <v>3627.89</v>
      </c>
      <c r="G293" s="9">
        <f>G306</f>
        <v>3627.89</v>
      </c>
    </row>
    <row r="294" spans="1:7" x14ac:dyDescent="0.35">
      <c r="A294" s="11" t="s">
        <v>169</v>
      </c>
      <c r="B294" s="11" t="s">
        <v>18</v>
      </c>
      <c r="C294" s="11" t="s">
        <v>26</v>
      </c>
      <c r="D294" s="21" t="s">
        <v>170</v>
      </c>
      <c r="E294" s="12">
        <v>1</v>
      </c>
      <c r="F294" s="12">
        <v>68.86</v>
      </c>
      <c r="G294" s="13">
        <f>ROUND(E294*F294,2)</f>
        <v>68.86</v>
      </c>
    </row>
    <row r="295" spans="1:7" ht="52.5" x14ac:dyDescent="0.35">
      <c r="A295" s="14"/>
      <c r="B295" s="14"/>
      <c r="C295" s="14"/>
      <c r="D295" s="15" t="s">
        <v>171</v>
      </c>
      <c r="E295" s="14"/>
      <c r="F295" s="14"/>
      <c r="G295" s="14"/>
    </row>
    <row r="296" spans="1:7" x14ac:dyDescent="0.35">
      <c r="A296" s="11" t="s">
        <v>172</v>
      </c>
      <c r="B296" s="11" t="s">
        <v>18</v>
      </c>
      <c r="C296" s="11" t="s">
        <v>26</v>
      </c>
      <c r="D296" s="21" t="s">
        <v>173</v>
      </c>
      <c r="E296" s="12">
        <v>1</v>
      </c>
      <c r="F296" s="12">
        <v>43.63</v>
      </c>
      <c r="G296" s="13">
        <f>ROUND(E296*F296,2)</f>
        <v>43.63</v>
      </c>
    </row>
    <row r="297" spans="1:7" ht="42" x14ac:dyDescent="0.35">
      <c r="A297" s="14"/>
      <c r="B297" s="14"/>
      <c r="C297" s="14"/>
      <c r="D297" s="15" t="s">
        <v>174</v>
      </c>
      <c r="E297" s="14"/>
      <c r="F297" s="14"/>
      <c r="G297" s="14"/>
    </row>
    <row r="298" spans="1:7" x14ac:dyDescent="0.35">
      <c r="A298" s="11" t="s">
        <v>193</v>
      </c>
      <c r="B298" s="11" t="s">
        <v>18</v>
      </c>
      <c r="C298" s="11" t="s">
        <v>159</v>
      </c>
      <c r="D298" s="21" t="s">
        <v>194</v>
      </c>
      <c r="E298" s="12">
        <v>55</v>
      </c>
      <c r="F298" s="12">
        <v>5.69</v>
      </c>
      <c r="G298" s="13">
        <f>ROUND(E298*F298,2)</f>
        <v>312.95</v>
      </c>
    </row>
    <row r="299" spans="1:7" ht="52.5" x14ac:dyDescent="0.35">
      <c r="A299" s="14"/>
      <c r="B299" s="14"/>
      <c r="C299" s="14"/>
      <c r="D299" s="15" t="s">
        <v>195</v>
      </c>
      <c r="E299" s="14"/>
      <c r="F299" s="14"/>
      <c r="G299" s="14"/>
    </row>
    <row r="300" spans="1:7" x14ac:dyDescent="0.35">
      <c r="A300" s="11" t="s">
        <v>196</v>
      </c>
      <c r="B300" s="11" t="s">
        <v>18</v>
      </c>
      <c r="C300" s="11" t="s">
        <v>159</v>
      </c>
      <c r="D300" s="21" t="s">
        <v>197</v>
      </c>
      <c r="E300" s="12">
        <v>55</v>
      </c>
      <c r="F300" s="12">
        <v>2.33</v>
      </c>
      <c r="G300" s="13">
        <f>ROUND(E300*F300,2)</f>
        <v>128.15</v>
      </c>
    </row>
    <row r="301" spans="1:7" ht="73.5" x14ac:dyDescent="0.35">
      <c r="A301" s="14"/>
      <c r="B301" s="14"/>
      <c r="C301" s="14"/>
      <c r="D301" s="15" t="s">
        <v>198</v>
      </c>
      <c r="E301" s="14"/>
      <c r="F301" s="14"/>
      <c r="G301" s="14"/>
    </row>
    <row r="302" spans="1:7" x14ac:dyDescent="0.35">
      <c r="A302" s="11" t="s">
        <v>161</v>
      </c>
      <c r="B302" s="11" t="s">
        <v>18</v>
      </c>
      <c r="C302" s="11" t="s">
        <v>26</v>
      </c>
      <c r="D302" s="21" t="s">
        <v>162</v>
      </c>
      <c r="E302" s="12">
        <v>2</v>
      </c>
      <c r="F302" s="12">
        <v>58.9</v>
      </c>
      <c r="G302" s="13">
        <f>ROUND(E302*F302,2)</f>
        <v>117.8</v>
      </c>
    </row>
    <row r="303" spans="1:7" ht="42" x14ac:dyDescent="0.35">
      <c r="A303" s="14"/>
      <c r="B303" s="14"/>
      <c r="C303" s="14"/>
      <c r="D303" s="15" t="s">
        <v>163</v>
      </c>
      <c r="E303" s="14"/>
      <c r="F303" s="14"/>
      <c r="G303" s="14"/>
    </row>
    <row r="304" spans="1:7" x14ac:dyDescent="0.35">
      <c r="A304" s="11" t="s">
        <v>336</v>
      </c>
      <c r="B304" s="11" t="s">
        <v>18</v>
      </c>
      <c r="C304" s="11" t="s">
        <v>159</v>
      </c>
      <c r="D304" s="21" t="s">
        <v>337</v>
      </c>
      <c r="E304" s="12">
        <v>81</v>
      </c>
      <c r="F304" s="12">
        <v>36.5</v>
      </c>
      <c r="G304" s="13">
        <f>ROUND(E304*F304,2)</f>
        <v>2956.5</v>
      </c>
    </row>
    <row r="305" spans="1:7" ht="84" x14ac:dyDescent="0.35">
      <c r="A305" s="14"/>
      <c r="B305" s="14"/>
      <c r="C305" s="14"/>
      <c r="D305" s="15" t="s">
        <v>160</v>
      </c>
      <c r="E305" s="14"/>
      <c r="F305" s="14"/>
      <c r="G305" s="14"/>
    </row>
    <row r="306" spans="1:7" x14ac:dyDescent="0.35">
      <c r="A306" s="14"/>
      <c r="B306" s="14"/>
      <c r="C306" s="14"/>
      <c r="D306" s="22" t="s">
        <v>338</v>
      </c>
      <c r="E306" s="12">
        <v>1</v>
      </c>
      <c r="F306" s="9">
        <f>G294+G296+G298+G300+G302+G304</f>
        <v>3627.89</v>
      </c>
      <c r="G306" s="9">
        <f>ROUND(F306*E306,2)</f>
        <v>3627.89</v>
      </c>
    </row>
    <row r="307" spans="1:7" ht="1" customHeight="1" x14ac:dyDescent="0.35">
      <c r="A307" s="16"/>
      <c r="B307" s="16"/>
      <c r="C307" s="16"/>
      <c r="D307" s="23"/>
      <c r="E307" s="16"/>
      <c r="F307" s="16"/>
      <c r="G307" s="16"/>
    </row>
    <row r="308" spans="1:7" x14ac:dyDescent="0.35">
      <c r="A308" s="10" t="s">
        <v>339</v>
      </c>
      <c r="B308" s="10" t="s">
        <v>10</v>
      </c>
      <c r="C308" s="10" t="s">
        <v>11</v>
      </c>
      <c r="D308" s="20" t="s">
        <v>340</v>
      </c>
      <c r="E308" s="9">
        <f>E311</f>
        <v>1</v>
      </c>
      <c r="F308" s="9">
        <f>F311</f>
        <v>0</v>
      </c>
      <c r="G308" s="9">
        <f>G311</f>
        <v>0</v>
      </c>
    </row>
    <row r="309" spans="1:7" x14ac:dyDescent="0.35">
      <c r="A309" s="11" t="s">
        <v>341</v>
      </c>
      <c r="B309" s="11" t="s">
        <v>18</v>
      </c>
      <c r="C309" s="11" t="s">
        <v>26</v>
      </c>
      <c r="D309" s="21" t="s">
        <v>340</v>
      </c>
      <c r="E309" s="12">
        <v>1</v>
      </c>
      <c r="F309" s="12">
        <v>0</v>
      </c>
      <c r="G309" s="13">
        <f>ROUND(E309*F309,2)</f>
        <v>0</v>
      </c>
    </row>
    <row r="310" spans="1:7" ht="63" x14ac:dyDescent="0.35">
      <c r="A310" s="14"/>
      <c r="B310" s="14"/>
      <c r="C310" s="14"/>
      <c r="D310" s="15" t="s">
        <v>342</v>
      </c>
      <c r="E310" s="14"/>
      <c r="F310" s="14"/>
      <c r="G310" s="14"/>
    </row>
    <row r="311" spans="1:7" x14ac:dyDescent="0.35">
      <c r="A311" s="14"/>
      <c r="B311" s="14"/>
      <c r="C311" s="14"/>
      <c r="D311" s="22" t="s">
        <v>343</v>
      </c>
      <c r="E311" s="12">
        <v>1</v>
      </c>
      <c r="F311" s="9">
        <f>G309</f>
        <v>0</v>
      </c>
      <c r="G311" s="9">
        <f>ROUND(F311*E311,2)</f>
        <v>0</v>
      </c>
    </row>
    <row r="312" spans="1:7" ht="1" customHeight="1" x14ac:dyDescent="0.35">
      <c r="A312" s="16"/>
      <c r="B312" s="16"/>
      <c r="C312" s="16"/>
      <c r="D312" s="23"/>
      <c r="E312" s="16"/>
      <c r="F312" s="16"/>
      <c r="G312" s="16"/>
    </row>
    <row r="313" spans="1:7" x14ac:dyDescent="0.35">
      <c r="A313" s="14"/>
      <c r="B313" s="14"/>
      <c r="C313" s="14"/>
      <c r="D313" s="22" t="s">
        <v>344</v>
      </c>
      <c r="E313" s="12">
        <v>1</v>
      </c>
      <c r="F313" s="9">
        <f>G306+G311</f>
        <v>3627.89</v>
      </c>
      <c r="G313" s="9">
        <f>ROUND(F313*E313,2)</f>
        <v>3627.89</v>
      </c>
    </row>
    <row r="314" spans="1:7" ht="1" customHeight="1" x14ac:dyDescent="0.35">
      <c r="A314" s="16"/>
      <c r="B314" s="16"/>
      <c r="C314" s="16"/>
      <c r="D314" s="23"/>
      <c r="E314" s="16"/>
      <c r="F314" s="16"/>
      <c r="G314" s="16"/>
    </row>
    <row r="315" spans="1:7" x14ac:dyDescent="0.35">
      <c r="A315" s="14"/>
      <c r="B315" s="14"/>
      <c r="C315" s="14"/>
      <c r="D315" s="22" t="s">
        <v>345</v>
      </c>
      <c r="E315" s="17">
        <v>1</v>
      </c>
      <c r="F315" s="9">
        <f>G146+G206+G290+G313</f>
        <v>31492.989999999998</v>
      </c>
      <c r="G315" s="9">
        <f>ROUND(F315*E315,2)</f>
        <v>31492.99</v>
      </c>
    </row>
    <row r="316" spans="1:7" ht="1" customHeight="1" x14ac:dyDescent="0.35">
      <c r="A316" s="16"/>
      <c r="B316" s="16"/>
      <c r="C316" s="16"/>
      <c r="D316" s="23"/>
      <c r="E316" s="16"/>
      <c r="F316" s="16"/>
      <c r="G316" s="16"/>
    </row>
    <row r="317" spans="1:7" x14ac:dyDescent="0.35">
      <c r="A317" s="7" t="s">
        <v>346</v>
      </c>
      <c r="B317" s="7" t="s">
        <v>10</v>
      </c>
      <c r="C317" s="7" t="s">
        <v>11</v>
      </c>
      <c r="D317" s="19" t="s">
        <v>347</v>
      </c>
      <c r="E317" s="8">
        <f>E468</f>
        <v>1</v>
      </c>
      <c r="F317" s="9">
        <f>F468</f>
        <v>60233.930000000008</v>
      </c>
      <c r="G317" s="9">
        <f>G468</f>
        <v>60233.93</v>
      </c>
    </row>
    <row r="318" spans="1:7" x14ac:dyDescent="0.35">
      <c r="A318" s="10" t="s">
        <v>348</v>
      </c>
      <c r="B318" s="10" t="s">
        <v>10</v>
      </c>
      <c r="C318" s="10" t="s">
        <v>11</v>
      </c>
      <c r="D318" s="20" t="s">
        <v>13</v>
      </c>
      <c r="E318" s="9">
        <f>E326</f>
        <v>1</v>
      </c>
      <c r="F318" s="9">
        <f>F326</f>
        <v>362.8</v>
      </c>
      <c r="G318" s="9">
        <f>G326</f>
        <v>362.8</v>
      </c>
    </row>
    <row r="319" spans="1:7" x14ac:dyDescent="0.35">
      <c r="A319" s="10" t="s">
        <v>349</v>
      </c>
      <c r="B319" s="10" t="s">
        <v>10</v>
      </c>
      <c r="C319" s="10" t="s">
        <v>11</v>
      </c>
      <c r="D319" s="20" t="s">
        <v>15</v>
      </c>
      <c r="E319" s="9">
        <f>E324</f>
        <v>1</v>
      </c>
      <c r="F319" s="9">
        <f>F324</f>
        <v>362.8</v>
      </c>
      <c r="G319" s="9">
        <f>G324</f>
        <v>362.8</v>
      </c>
    </row>
    <row r="320" spans="1:7" x14ac:dyDescent="0.35">
      <c r="A320" s="11" t="s">
        <v>86</v>
      </c>
      <c r="B320" s="11" t="s">
        <v>18</v>
      </c>
      <c r="C320" s="11" t="s">
        <v>30</v>
      </c>
      <c r="D320" s="21" t="s">
        <v>87</v>
      </c>
      <c r="E320" s="12">
        <v>4</v>
      </c>
      <c r="F320" s="12">
        <v>45.5</v>
      </c>
      <c r="G320" s="13">
        <f>ROUND(E320*F320,2)</f>
        <v>182</v>
      </c>
    </row>
    <row r="321" spans="1:7" ht="52.5" x14ac:dyDescent="0.35">
      <c r="A321" s="14"/>
      <c r="B321" s="14"/>
      <c r="C321" s="14"/>
      <c r="D321" s="15" t="s">
        <v>88</v>
      </c>
      <c r="E321" s="14"/>
      <c r="F321" s="14"/>
      <c r="G321" s="14"/>
    </row>
    <row r="322" spans="1:7" x14ac:dyDescent="0.35">
      <c r="A322" s="11" t="s">
        <v>89</v>
      </c>
      <c r="B322" s="11" t="s">
        <v>18</v>
      </c>
      <c r="C322" s="11" t="s">
        <v>30</v>
      </c>
      <c r="D322" s="21" t="s">
        <v>90</v>
      </c>
      <c r="E322" s="12">
        <v>4</v>
      </c>
      <c r="F322" s="12">
        <v>45.2</v>
      </c>
      <c r="G322" s="13">
        <f>ROUND(E322*F322,2)</f>
        <v>180.8</v>
      </c>
    </row>
    <row r="323" spans="1:7" ht="42" x14ac:dyDescent="0.35">
      <c r="A323" s="14"/>
      <c r="B323" s="14"/>
      <c r="C323" s="14"/>
      <c r="D323" s="15" t="s">
        <v>91</v>
      </c>
      <c r="E323" s="14"/>
      <c r="F323" s="14"/>
      <c r="G323" s="14"/>
    </row>
    <row r="324" spans="1:7" x14ac:dyDescent="0.35">
      <c r="A324" s="14"/>
      <c r="B324" s="14"/>
      <c r="C324" s="14"/>
      <c r="D324" s="22" t="s">
        <v>350</v>
      </c>
      <c r="E324" s="12">
        <v>1</v>
      </c>
      <c r="F324" s="9">
        <f>G320+G322</f>
        <v>362.8</v>
      </c>
      <c r="G324" s="9">
        <f>ROUND(F324*E324,2)</f>
        <v>362.8</v>
      </c>
    </row>
    <row r="325" spans="1:7" ht="1" customHeight="1" x14ac:dyDescent="0.35">
      <c r="A325" s="16"/>
      <c r="B325" s="16"/>
      <c r="C325" s="16"/>
      <c r="D325" s="23"/>
      <c r="E325" s="16"/>
      <c r="F325" s="16"/>
      <c r="G325" s="16"/>
    </row>
    <row r="326" spans="1:7" x14ac:dyDescent="0.35">
      <c r="A326" s="14"/>
      <c r="B326" s="14"/>
      <c r="C326" s="14"/>
      <c r="D326" s="22" t="s">
        <v>351</v>
      </c>
      <c r="E326" s="12">
        <v>1</v>
      </c>
      <c r="F326" s="9">
        <f>G324</f>
        <v>362.8</v>
      </c>
      <c r="G326" s="9">
        <f>ROUND(F326*E326,2)</f>
        <v>362.8</v>
      </c>
    </row>
    <row r="327" spans="1:7" ht="1" customHeight="1" x14ac:dyDescent="0.35">
      <c r="A327" s="16"/>
      <c r="B327" s="16"/>
      <c r="C327" s="16"/>
      <c r="D327" s="23"/>
      <c r="E327" s="16"/>
      <c r="F327" s="16"/>
      <c r="G327" s="16"/>
    </row>
    <row r="328" spans="1:7" x14ac:dyDescent="0.35">
      <c r="A328" s="10" t="s">
        <v>352</v>
      </c>
      <c r="B328" s="10" t="s">
        <v>10</v>
      </c>
      <c r="C328" s="10" t="s">
        <v>11</v>
      </c>
      <c r="D328" s="20" t="s">
        <v>353</v>
      </c>
      <c r="E328" s="9">
        <f>E428</f>
        <v>1</v>
      </c>
      <c r="F328" s="9">
        <f>F428</f>
        <v>44349.8</v>
      </c>
      <c r="G328" s="9">
        <f>G428</f>
        <v>44349.8</v>
      </c>
    </row>
    <row r="329" spans="1:7" x14ac:dyDescent="0.35">
      <c r="A329" s="10" t="s">
        <v>354</v>
      </c>
      <c r="B329" s="10" t="s">
        <v>10</v>
      </c>
      <c r="C329" s="10" t="s">
        <v>11</v>
      </c>
      <c r="D329" s="20" t="s">
        <v>211</v>
      </c>
      <c r="E329" s="9">
        <f>E426</f>
        <v>1</v>
      </c>
      <c r="F329" s="9">
        <f>F426</f>
        <v>44349.8</v>
      </c>
      <c r="G329" s="9">
        <f>G426</f>
        <v>44349.8</v>
      </c>
    </row>
    <row r="330" spans="1:7" x14ac:dyDescent="0.35">
      <c r="A330" s="10" t="s">
        <v>355</v>
      </c>
      <c r="B330" s="10" t="s">
        <v>10</v>
      </c>
      <c r="C330" s="10" t="s">
        <v>11</v>
      </c>
      <c r="D330" s="20" t="s">
        <v>213</v>
      </c>
      <c r="E330" s="9">
        <f>E349</f>
        <v>1</v>
      </c>
      <c r="F330" s="9">
        <f>F349</f>
        <v>14243.970000000001</v>
      </c>
      <c r="G330" s="9">
        <f>G349</f>
        <v>14243.97</v>
      </c>
    </row>
    <row r="331" spans="1:7" x14ac:dyDescent="0.35">
      <c r="A331" s="11" t="s">
        <v>356</v>
      </c>
      <c r="B331" s="11" t="s">
        <v>18</v>
      </c>
      <c r="C331" s="11" t="s">
        <v>26</v>
      </c>
      <c r="D331" s="21" t="s">
        <v>109</v>
      </c>
      <c r="E331" s="12">
        <v>46</v>
      </c>
      <c r="F331" s="12">
        <v>39.6</v>
      </c>
      <c r="G331" s="13">
        <f>ROUND(E331*F331,2)</f>
        <v>1821.6</v>
      </c>
    </row>
    <row r="332" spans="1:7" ht="94.5" x14ac:dyDescent="0.35">
      <c r="A332" s="14"/>
      <c r="B332" s="14"/>
      <c r="C332" s="14"/>
      <c r="D332" s="15" t="s">
        <v>219</v>
      </c>
      <c r="E332" s="14"/>
      <c r="F332" s="14"/>
      <c r="G332" s="14"/>
    </row>
    <row r="333" spans="1:7" x14ac:dyDescent="0.35">
      <c r="A333" s="11" t="s">
        <v>357</v>
      </c>
      <c r="B333" s="11" t="s">
        <v>18</v>
      </c>
      <c r="C333" s="11" t="s">
        <v>5</v>
      </c>
      <c r="D333" s="21" t="s">
        <v>358</v>
      </c>
      <c r="E333" s="12">
        <v>9</v>
      </c>
      <c r="F333" s="12">
        <v>42.25</v>
      </c>
      <c r="G333" s="13">
        <f>ROUND(E333*F333,2)</f>
        <v>380.25</v>
      </c>
    </row>
    <row r="334" spans="1:7" ht="94.5" x14ac:dyDescent="0.35">
      <c r="A334" s="14"/>
      <c r="B334" s="14"/>
      <c r="C334" s="14"/>
      <c r="D334" s="15" t="s">
        <v>359</v>
      </c>
      <c r="E334" s="14"/>
      <c r="F334" s="14"/>
      <c r="G334" s="14"/>
    </row>
    <row r="335" spans="1:7" x14ac:dyDescent="0.35">
      <c r="A335" s="11" t="s">
        <v>214</v>
      </c>
      <c r="B335" s="11" t="s">
        <v>18</v>
      </c>
      <c r="C335" s="11" t="s">
        <v>5</v>
      </c>
      <c r="D335" s="21" t="s">
        <v>101</v>
      </c>
      <c r="E335" s="12">
        <v>120</v>
      </c>
      <c r="F335" s="12">
        <v>31.25</v>
      </c>
      <c r="G335" s="13">
        <f>ROUND(E335*F335,2)</f>
        <v>3750</v>
      </c>
    </row>
    <row r="336" spans="1:7" ht="84" x14ac:dyDescent="0.35">
      <c r="A336" s="14"/>
      <c r="B336" s="14"/>
      <c r="C336" s="14"/>
      <c r="D336" s="15" t="s">
        <v>215</v>
      </c>
      <c r="E336" s="14"/>
      <c r="F336" s="14"/>
      <c r="G336" s="14"/>
    </row>
    <row r="337" spans="1:7" x14ac:dyDescent="0.35">
      <c r="A337" s="11" t="s">
        <v>216</v>
      </c>
      <c r="B337" s="11" t="s">
        <v>18</v>
      </c>
      <c r="C337" s="11" t="s">
        <v>26</v>
      </c>
      <c r="D337" s="21" t="s">
        <v>104</v>
      </c>
      <c r="E337" s="12">
        <v>121</v>
      </c>
      <c r="F337" s="12">
        <v>36.1</v>
      </c>
      <c r="G337" s="13">
        <f>ROUND(E337*F337,2)</f>
        <v>4368.1000000000004</v>
      </c>
    </row>
    <row r="338" spans="1:7" ht="84" x14ac:dyDescent="0.35">
      <c r="A338" s="14"/>
      <c r="B338" s="14"/>
      <c r="C338" s="14"/>
      <c r="D338" s="15" t="s">
        <v>217</v>
      </c>
      <c r="E338" s="14"/>
      <c r="F338" s="14"/>
      <c r="G338" s="14"/>
    </row>
    <row r="339" spans="1:7" x14ac:dyDescent="0.35">
      <c r="A339" s="11" t="s">
        <v>360</v>
      </c>
      <c r="B339" s="11" t="s">
        <v>18</v>
      </c>
      <c r="C339" s="11" t="s">
        <v>26</v>
      </c>
      <c r="D339" s="21" t="s">
        <v>130</v>
      </c>
      <c r="E339" s="12">
        <v>15</v>
      </c>
      <c r="F339" s="12">
        <v>39.9</v>
      </c>
      <c r="G339" s="13">
        <f>ROUND(E339*F339,2)</f>
        <v>598.5</v>
      </c>
    </row>
    <row r="340" spans="1:7" ht="94.5" x14ac:dyDescent="0.35">
      <c r="A340" s="14"/>
      <c r="B340" s="14"/>
      <c r="C340" s="14"/>
      <c r="D340" s="15" t="s">
        <v>223</v>
      </c>
      <c r="E340" s="14"/>
      <c r="F340" s="14"/>
      <c r="G340" s="14"/>
    </row>
    <row r="341" spans="1:7" x14ac:dyDescent="0.35">
      <c r="A341" s="11" t="s">
        <v>361</v>
      </c>
      <c r="B341" s="11" t="s">
        <v>18</v>
      </c>
      <c r="C341" s="11" t="s">
        <v>26</v>
      </c>
      <c r="D341" s="21" t="s">
        <v>133</v>
      </c>
      <c r="E341" s="12">
        <v>6</v>
      </c>
      <c r="F341" s="12">
        <v>45.73</v>
      </c>
      <c r="G341" s="13">
        <f>ROUND(E341*F341,2)</f>
        <v>274.38</v>
      </c>
    </row>
    <row r="342" spans="1:7" ht="94.5" x14ac:dyDescent="0.35">
      <c r="A342" s="14"/>
      <c r="B342" s="14"/>
      <c r="C342" s="14"/>
      <c r="D342" s="15" t="s">
        <v>225</v>
      </c>
      <c r="E342" s="14"/>
      <c r="F342" s="14"/>
      <c r="G342" s="14"/>
    </row>
    <row r="343" spans="1:7" x14ac:dyDescent="0.35">
      <c r="A343" s="11" t="s">
        <v>362</v>
      </c>
      <c r="B343" s="11" t="s">
        <v>18</v>
      </c>
      <c r="C343" s="11" t="s">
        <v>26</v>
      </c>
      <c r="D343" s="21" t="s">
        <v>136</v>
      </c>
      <c r="E343" s="12">
        <v>17</v>
      </c>
      <c r="F343" s="12">
        <v>56.57</v>
      </c>
      <c r="G343" s="13">
        <f>ROUND(E343*F343,2)</f>
        <v>961.69</v>
      </c>
    </row>
    <row r="344" spans="1:7" ht="94.5" x14ac:dyDescent="0.35">
      <c r="A344" s="14"/>
      <c r="B344" s="14"/>
      <c r="C344" s="14"/>
      <c r="D344" s="15" t="s">
        <v>227</v>
      </c>
      <c r="E344" s="14"/>
      <c r="F344" s="14"/>
      <c r="G344" s="14"/>
    </row>
    <row r="345" spans="1:7" x14ac:dyDescent="0.35">
      <c r="A345" s="11" t="s">
        <v>363</v>
      </c>
      <c r="B345" s="11" t="s">
        <v>18</v>
      </c>
      <c r="C345" s="11" t="s">
        <v>26</v>
      </c>
      <c r="D345" s="21" t="s">
        <v>139</v>
      </c>
      <c r="E345" s="12">
        <v>15</v>
      </c>
      <c r="F345" s="12">
        <v>72.05</v>
      </c>
      <c r="G345" s="13">
        <f>ROUND(E345*F345,2)</f>
        <v>1080.75</v>
      </c>
    </row>
    <row r="346" spans="1:7" ht="94.5" x14ac:dyDescent="0.35">
      <c r="A346" s="14"/>
      <c r="B346" s="14"/>
      <c r="C346" s="14"/>
      <c r="D346" s="15" t="s">
        <v>229</v>
      </c>
      <c r="E346" s="14"/>
      <c r="F346" s="14"/>
      <c r="G346" s="14"/>
    </row>
    <row r="347" spans="1:7" x14ac:dyDescent="0.35">
      <c r="A347" s="11" t="s">
        <v>364</v>
      </c>
      <c r="B347" s="11" t="s">
        <v>18</v>
      </c>
      <c r="C347" s="11" t="s">
        <v>26</v>
      </c>
      <c r="D347" s="21" t="s">
        <v>142</v>
      </c>
      <c r="E347" s="12">
        <v>14</v>
      </c>
      <c r="F347" s="12">
        <v>72.05</v>
      </c>
      <c r="G347" s="13">
        <f>ROUND(E347*F347,2)</f>
        <v>1008.7</v>
      </c>
    </row>
    <row r="348" spans="1:7" ht="105" x14ac:dyDescent="0.35">
      <c r="A348" s="14"/>
      <c r="B348" s="14"/>
      <c r="C348" s="14"/>
      <c r="D348" s="15" t="s">
        <v>365</v>
      </c>
      <c r="E348" s="14"/>
      <c r="F348" s="14"/>
      <c r="G348" s="14"/>
    </row>
    <row r="349" spans="1:7" x14ac:dyDescent="0.35">
      <c r="A349" s="14"/>
      <c r="B349" s="14"/>
      <c r="C349" s="14"/>
      <c r="D349" s="22" t="s">
        <v>366</v>
      </c>
      <c r="E349" s="12">
        <v>1</v>
      </c>
      <c r="F349" s="9">
        <f>G331+G333+G335+G337+G339+G341+G343+G345+G347</f>
        <v>14243.970000000001</v>
      </c>
      <c r="G349" s="9">
        <f>ROUND(F349*E349,2)</f>
        <v>14243.97</v>
      </c>
    </row>
    <row r="350" spans="1:7" ht="1" customHeight="1" x14ac:dyDescent="0.35">
      <c r="A350" s="16"/>
      <c r="B350" s="16"/>
      <c r="C350" s="16"/>
      <c r="D350" s="23"/>
      <c r="E350" s="16"/>
      <c r="F350" s="16"/>
      <c r="G350" s="16"/>
    </row>
    <row r="351" spans="1:7" x14ac:dyDescent="0.35">
      <c r="A351" s="10" t="s">
        <v>367</v>
      </c>
      <c r="B351" s="10" t="s">
        <v>10</v>
      </c>
      <c r="C351" s="10" t="s">
        <v>11</v>
      </c>
      <c r="D351" s="20" t="s">
        <v>232</v>
      </c>
      <c r="E351" s="9">
        <f>E424</f>
        <v>1</v>
      </c>
      <c r="F351" s="9">
        <f>F424</f>
        <v>30105.830000000005</v>
      </c>
      <c r="G351" s="9">
        <f>G424</f>
        <v>30105.83</v>
      </c>
    </row>
    <row r="352" spans="1:7" x14ac:dyDescent="0.35">
      <c r="A352" s="11" t="s">
        <v>16</v>
      </c>
      <c r="B352" s="11" t="s">
        <v>18</v>
      </c>
      <c r="C352" s="11" t="s">
        <v>19</v>
      </c>
      <c r="D352" s="21" t="s">
        <v>17</v>
      </c>
      <c r="E352" s="12">
        <v>110</v>
      </c>
      <c r="F352" s="12">
        <v>23.14</v>
      </c>
      <c r="G352" s="13">
        <f>ROUND(E352*F352,2)</f>
        <v>2545.4</v>
      </c>
    </row>
    <row r="353" spans="1:7" ht="147" x14ac:dyDescent="0.35">
      <c r="A353" s="14"/>
      <c r="B353" s="14"/>
      <c r="C353" s="14"/>
      <c r="D353" s="15" t="s">
        <v>20</v>
      </c>
      <c r="E353" s="14"/>
      <c r="F353" s="14"/>
      <c r="G353" s="14"/>
    </row>
    <row r="354" spans="1:7" x14ac:dyDescent="0.35">
      <c r="A354" s="11" t="s">
        <v>368</v>
      </c>
      <c r="B354" s="11" t="s">
        <v>18</v>
      </c>
      <c r="C354" s="11" t="s">
        <v>19</v>
      </c>
      <c r="D354" s="21" t="s">
        <v>369</v>
      </c>
      <c r="E354" s="12">
        <v>110</v>
      </c>
      <c r="F354" s="12">
        <v>7.78</v>
      </c>
      <c r="G354" s="13">
        <f>ROUND(E354*F354,2)</f>
        <v>855.8</v>
      </c>
    </row>
    <row r="355" spans="1:7" ht="147" x14ac:dyDescent="0.35">
      <c r="A355" s="14"/>
      <c r="B355" s="14"/>
      <c r="C355" s="14"/>
      <c r="D355" s="15" t="s">
        <v>370</v>
      </c>
      <c r="E355" s="14"/>
      <c r="F355" s="14"/>
      <c r="G355" s="14"/>
    </row>
    <row r="356" spans="1:7" x14ac:dyDescent="0.35">
      <c r="A356" s="11" t="s">
        <v>371</v>
      </c>
      <c r="B356" s="11" t="s">
        <v>18</v>
      </c>
      <c r="C356" s="11" t="s">
        <v>30</v>
      </c>
      <c r="D356" s="21" t="s">
        <v>239</v>
      </c>
      <c r="E356" s="12">
        <v>1</v>
      </c>
      <c r="F356" s="12">
        <v>58.9</v>
      </c>
      <c r="G356" s="12">
        <f>ROUND(E356*F356,2)</f>
        <v>58.9</v>
      </c>
    </row>
    <row r="357" spans="1:7" ht="31.5" x14ac:dyDescent="0.35">
      <c r="A357" s="14"/>
      <c r="B357" s="14"/>
      <c r="C357" s="14"/>
      <c r="D357" s="15" t="s">
        <v>287</v>
      </c>
      <c r="E357" s="14"/>
      <c r="F357" s="14"/>
      <c r="G357" s="14"/>
    </row>
    <row r="358" spans="1:7" x14ac:dyDescent="0.35">
      <c r="A358" s="11" t="s">
        <v>372</v>
      </c>
      <c r="B358" s="11" t="s">
        <v>18</v>
      </c>
      <c r="C358" s="11" t="s">
        <v>19</v>
      </c>
      <c r="D358" s="21" t="s">
        <v>42</v>
      </c>
      <c r="E358" s="12">
        <v>290</v>
      </c>
      <c r="F358" s="12">
        <v>6.71</v>
      </c>
      <c r="G358" s="13">
        <f>ROUND(E358*F358,2)</f>
        <v>1945.9</v>
      </c>
    </row>
    <row r="359" spans="1:7" ht="94.5" x14ac:dyDescent="0.35">
      <c r="A359" s="14"/>
      <c r="B359" s="14"/>
      <c r="C359" s="14"/>
      <c r="D359" s="15" t="s">
        <v>43</v>
      </c>
      <c r="E359" s="14"/>
      <c r="F359" s="14"/>
      <c r="G359" s="14"/>
    </row>
    <row r="360" spans="1:7" x14ac:dyDescent="0.35">
      <c r="A360" s="11" t="s">
        <v>373</v>
      </c>
      <c r="B360" s="11" t="s">
        <v>18</v>
      </c>
      <c r="C360" s="11" t="s">
        <v>19</v>
      </c>
      <c r="D360" s="21" t="s">
        <v>374</v>
      </c>
      <c r="E360" s="12">
        <v>10</v>
      </c>
      <c r="F360" s="12">
        <v>21.05</v>
      </c>
      <c r="G360" s="13">
        <f>ROUND(E360*F360,2)</f>
        <v>210.5</v>
      </c>
    </row>
    <row r="361" spans="1:7" ht="94.5" x14ac:dyDescent="0.35">
      <c r="A361" s="14"/>
      <c r="B361" s="14"/>
      <c r="C361" s="14"/>
      <c r="D361" s="15" t="s">
        <v>375</v>
      </c>
      <c r="E361" s="14"/>
      <c r="F361" s="14"/>
      <c r="G361" s="14"/>
    </row>
    <row r="362" spans="1:7" x14ac:dyDescent="0.35">
      <c r="A362" s="11" t="s">
        <v>376</v>
      </c>
      <c r="B362" s="11" t="s">
        <v>18</v>
      </c>
      <c r="C362" s="11" t="s">
        <v>19</v>
      </c>
      <c r="D362" s="21" t="s">
        <v>377</v>
      </c>
      <c r="E362" s="12">
        <v>10</v>
      </c>
      <c r="F362" s="12">
        <v>7.78</v>
      </c>
      <c r="G362" s="13">
        <f>ROUND(E362*F362,2)</f>
        <v>77.8</v>
      </c>
    </row>
    <row r="363" spans="1:7" ht="94.5" x14ac:dyDescent="0.35">
      <c r="A363" s="14"/>
      <c r="B363" s="14"/>
      <c r="C363" s="14"/>
      <c r="D363" s="15" t="s">
        <v>378</v>
      </c>
      <c r="E363" s="14"/>
      <c r="F363" s="14"/>
      <c r="G363" s="14"/>
    </row>
    <row r="364" spans="1:7" x14ac:dyDescent="0.35">
      <c r="A364" s="11" t="s">
        <v>379</v>
      </c>
      <c r="B364" s="11" t="s">
        <v>18</v>
      </c>
      <c r="C364" s="11" t="s">
        <v>19</v>
      </c>
      <c r="D364" s="21" t="s">
        <v>380</v>
      </c>
      <c r="E364" s="12">
        <v>120</v>
      </c>
      <c r="F364" s="12">
        <v>15.63</v>
      </c>
      <c r="G364" s="13">
        <f>ROUND(E364*F364,2)</f>
        <v>1875.6</v>
      </c>
    </row>
    <row r="365" spans="1:7" ht="105" x14ac:dyDescent="0.35">
      <c r="A365" s="14"/>
      <c r="B365" s="14"/>
      <c r="C365" s="14"/>
      <c r="D365" s="15" t="s">
        <v>381</v>
      </c>
      <c r="E365" s="14"/>
      <c r="F365" s="14"/>
      <c r="G365" s="14"/>
    </row>
    <row r="366" spans="1:7" x14ac:dyDescent="0.35">
      <c r="A366" s="11" t="s">
        <v>237</v>
      </c>
      <c r="B366" s="11" t="s">
        <v>18</v>
      </c>
      <c r="C366" s="11" t="s">
        <v>5</v>
      </c>
      <c r="D366" s="21" t="s">
        <v>25</v>
      </c>
      <c r="E366" s="12">
        <v>10</v>
      </c>
      <c r="F366" s="12">
        <v>198.5</v>
      </c>
      <c r="G366" s="13">
        <f>ROUND(E366*F366,2)</f>
        <v>1985</v>
      </c>
    </row>
    <row r="367" spans="1:7" ht="84" x14ac:dyDescent="0.35">
      <c r="A367" s="14"/>
      <c r="B367" s="14"/>
      <c r="C367" s="14"/>
      <c r="D367" s="15" t="s">
        <v>27</v>
      </c>
      <c r="E367" s="14"/>
      <c r="F367" s="14"/>
      <c r="G367" s="14"/>
    </row>
    <row r="368" spans="1:7" x14ac:dyDescent="0.35">
      <c r="A368" s="11" t="s">
        <v>71</v>
      </c>
      <c r="B368" s="11" t="s">
        <v>18</v>
      </c>
      <c r="C368" s="11" t="s">
        <v>30</v>
      </c>
      <c r="D368" s="21" t="s">
        <v>72</v>
      </c>
      <c r="E368" s="12">
        <v>1</v>
      </c>
      <c r="F368" s="12">
        <v>1363.5</v>
      </c>
      <c r="G368" s="13">
        <f>ROUND(E368*F368,2)</f>
        <v>1363.5</v>
      </c>
    </row>
    <row r="369" spans="1:7" ht="105" x14ac:dyDescent="0.35">
      <c r="A369" s="14"/>
      <c r="B369" s="14"/>
      <c r="C369" s="14"/>
      <c r="D369" s="15" t="s">
        <v>73</v>
      </c>
      <c r="E369" s="14"/>
      <c r="F369" s="14"/>
      <c r="G369" s="14"/>
    </row>
    <row r="370" spans="1:7" x14ac:dyDescent="0.35">
      <c r="A370" s="11" t="s">
        <v>382</v>
      </c>
      <c r="B370" s="11" t="s">
        <v>18</v>
      </c>
      <c r="C370" s="11" t="s">
        <v>30</v>
      </c>
      <c r="D370" s="21" t="s">
        <v>241</v>
      </c>
      <c r="E370" s="12">
        <v>18</v>
      </c>
      <c r="F370" s="12">
        <v>29.5</v>
      </c>
      <c r="G370" s="13">
        <f>ROUND(E370*F370,2)</f>
        <v>531</v>
      </c>
    </row>
    <row r="371" spans="1:7" ht="42" x14ac:dyDescent="0.35">
      <c r="A371" s="14"/>
      <c r="B371" s="14"/>
      <c r="C371" s="14"/>
      <c r="D371" s="15" t="s">
        <v>34</v>
      </c>
      <c r="E371" s="14"/>
      <c r="F371" s="14"/>
      <c r="G371" s="14"/>
    </row>
    <row r="372" spans="1:7" x14ac:dyDescent="0.35">
      <c r="A372" s="11" t="s">
        <v>383</v>
      </c>
      <c r="B372" s="11" t="s">
        <v>18</v>
      </c>
      <c r="C372" s="11" t="s">
        <v>5</v>
      </c>
      <c r="D372" s="21" t="s">
        <v>36</v>
      </c>
      <c r="E372" s="12">
        <v>18</v>
      </c>
      <c r="F372" s="12">
        <v>25.9</v>
      </c>
      <c r="G372" s="13">
        <f>ROUND(E372*F372,2)</f>
        <v>466.2</v>
      </c>
    </row>
    <row r="373" spans="1:7" ht="84" x14ac:dyDescent="0.35">
      <c r="A373" s="14"/>
      <c r="B373" s="14"/>
      <c r="C373" s="14"/>
      <c r="D373" s="15" t="s">
        <v>37</v>
      </c>
      <c r="E373" s="14"/>
      <c r="F373" s="14"/>
      <c r="G373" s="14"/>
    </row>
    <row r="374" spans="1:7" x14ac:dyDescent="0.35">
      <c r="A374" s="11" t="s">
        <v>384</v>
      </c>
      <c r="B374" s="11" t="s">
        <v>18</v>
      </c>
      <c r="C374" s="11" t="s">
        <v>5</v>
      </c>
      <c r="D374" s="21" t="s">
        <v>39</v>
      </c>
      <c r="E374" s="12">
        <v>24</v>
      </c>
      <c r="F374" s="12">
        <v>18.96</v>
      </c>
      <c r="G374" s="13">
        <f>ROUND(E374*F374,2)</f>
        <v>455.04</v>
      </c>
    </row>
    <row r="375" spans="1:7" ht="42" x14ac:dyDescent="0.35">
      <c r="A375" s="14"/>
      <c r="B375" s="14"/>
      <c r="C375" s="14"/>
      <c r="D375" s="15" t="s">
        <v>297</v>
      </c>
      <c r="E375" s="14"/>
      <c r="F375" s="14"/>
      <c r="G375" s="14"/>
    </row>
    <row r="376" spans="1:7" x14ac:dyDescent="0.35">
      <c r="A376" s="11" t="s">
        <v>385</v>
      </c>
      <c r="B376" s="11" t="s">
        <v>18</v>
      </c>
      <c r="C376" s="11" t="s">
        <v>5</v>
      </c>
      <c r="D376" s="21" t="s">
        <v>246</v>
      </c>
      <c r="E376" s="12">
        <v>14</v>
      </c>
      <c r="F376" s="12">
        <v>56</v>
      </c>
      <c r="G376" s="13">
        <f>ROUND(E376*F376,2)</f>
        <v>784</v>
      </c>
    </row>
    <row r="377" spans="1:7" ht="73.5" x14ac:dyDescent="0.35">
      <c r="A377" s="14"/>
      <c r="B377" s="14"/>
      <c r="C377" s="14"/>
      <c r="D377" s="15" t="s">
        <v>247</v>
      </c>
      <c r="E377" s="14"/>
      <c r="F377" s="14"/>
      <c r="G377" s="14"/>
    </row>
    <row r="378" spans="1:7" x14ac:dyDescent="0.35">
      <c r="A378" s="11" t="s">
        <v>263</v>
      </c>
      <c r="B378" s="11" t="s">
        <v>18</v>
      </c>
      <c r="C378" s="11" t="s">
        <v>19</v>
      </c>
      <c r="D378" s="21" t="s">
        <v>81</v>
      </c>
      <c r="E378" s="12">
        <v>2001</v>
      </c>
      <c r="F378" s="12">
        <v>2.85</v>
      </c>
      <c r="G378" s="13">
        <f>ROUND(E378*F378,2)</f>
        <v>5702.85</v>
      </c>
    </row>
    <row r="379" spans="1:7" ht="73.5" x14ac:dyDescent="0.35">
      <c r="A379" s="14"/>
      <c r="B379" s="14"/>
      <c r="C379" s="14"/>
      <c r="D379" s="15" t="s">
        <v>82</v>
      </c>
      <c r="E379" s="14"/>
      <c r="F379" s="14"/>
      <c r="G379" s="14"/>
    </row>
    <row r="380" spans="1:7" x14ac:dyDescent="0.35">
      <c r="A380" s="11" t="s">
        <v>386</v>
      </c>
      <c r="B380" s="11" t="s">
        <v>18</v>
      </c>
      <c r="C380" s="11" t="s">
        <v>19</v>
      </c>
      <c r="D380" s="21" t="s">
        <v>75</v>
      </c>
      <c r="E380" s="12">
        <v>565</v>
      </c>
      <c r="F380" s="12">
        <v>3.12</v>
      </c>
      <c r="G380" s="13">
        <f>ROUND(E380*F380,2)</f>
        <v>1762.8</v>
      </c>
    </row>
    <row r="381" spans="1:7" ht="73.5" x14ac:dyDescent="0.35">
      <c r="A381" s="14"/>
      <c r="B381" s="14"/>
      <c r="C381" s="14"/>
      <c r="D381" s="15" t="s">
        <v>76</v>
      </c>
      <c r="E381" s="14"/>
      <c r="F381" s="14"/>
      <c r="G381" s="14"/>
    </row>
    <row r="382" spans="1:7" x14ac:dyDescent="0.35">
      <c r="A382" s="11" t="s">
        <v>387</v>
      </c>
      <c r="B382" s="11" t="s">
        <v>18</v>
      </c>
      <c r="C382" s="11" t="s">
        <v>19</v>
      </c>
      <c r="D382" s="21" t="s">
        <v>388</v>
      </c>
      <c r="E382" s="12">
        <v>80</v>
      </c>
      <c r="F382" s="12">
        <v>5.08</v>
      </c>
      <c r="G382" s="13">
        <f>ROUND(E382*F382,2)</f>
        <v>406.4</v>
      </c>
    </row>
    <row r="383" spans="1:7" ht="52.5" x14ac:dyDescent="0.35">
      <c r="A383" s="14"/>
      <c r="B383" s="14"/>
      <c r="C383" s="14"/>
      <c r="D383" s="15" t="s">
        <v>85</v>
      </c>
      <c r="E383" s="14"/>
      <c r="F383" s="14"/>
      <c r="G383" s="14"/>
    </row>
    <row r="384" spans="1:7" x14ac:dyDescent="0.35">
      <c r="A384" s="11" t="s">
        <v>389</v>
      </c>
      <c r="B384" s="11" t="s">
        <v>18</v>
      </c>
      <c r="C384" s="11" t="s">
        <v>19</v>
      </c>
      <c r="D384" s="21" t="s">
        <v>299</v>
      </c>
      <c r="E384" s="12">
        <v>380</v>
      </c>
      <c r="F384" s="12">
        <v>4.51</v>
      </c>
      <c r="G384" s="13">
        <f>ROUND(E384*F384,2)</f>
        <v>1713.8</v>
      </c>
    </row>
    <row r="385" spans="1:7" ht="52.5" x14ac:dyDescent="0.35">
      <c r="A385" s="14"/>
      <c r="B385" s="14"/>
      <c r="C385" s="14"/>
      <c r="D385" s="15" t="s">
        <v>79</v>
      </c>
      <c r="E385" s="14"/>
      <c r="F385" s="14"/>
      <c r="G385" s="14"/>
    </row>
    <row r="386" spans="1:7" x14ac:dyDescent="0.35">
      <c r="A386" s="11" t="s">
        <v>390</v>
      </c>
      <c r="B386" s="11" t="s">
        <v>18</v>
      </c>
      <c r="C386" s="11" t="s">
        <v>19</v>
      </c>
      <c r="D386" s="21" t="s">
        <v>391</v>
      </c>
      <c r="E386" s="12">
        <v>25</v>
      </c>
      <c r="F386" s="12">
        <v>5.5</v>
      </c>
      <c r="G386" s="13">
        <f>ROUND(E386*F386,2)</f>
        <v>137.5</v>
      </c>
    </row>
    <row r="387" spans="1:7" ht="94.5" x14ac:dyDescent="0.35">
      <c r="A387" s="14"/>
      <c r="B387" s="14"/>
      <c r="C387" s="14"/>
      <c r="D387" s="15" t="s">
        <v>392</v>
      </c>
      <c r="E387" s="14"/>
      <c r="F387" s="14"/>
      <c r="G387" s="14"/>
    </row>
    <row r="388" spans="1:7" x14ac:dyDescent="0.35">
      <c r="A388" s="11" t="s">
        <v>393</v>
      </c>
      <c r="B388" s="11" t="s">
        <v>18</v>
      </c>
      <c r="C388" s="11" t="s">
        <v>19</v>
      </c>
      <c r="D388" s="21" t="s">
        <v>329</v>
      </c>
      <c r="E388" s="12">
        <v>60</v>
      </c>
      <c r="F388" s="12">
        <v>6.71</v>
      </c>
      <c r="G388" s="13">
        <f>ROUND(E388*F388,2)</f>
        <v>402.6</v>
      </c>
    </row>
    <row r="389" spans="1:7" ht="52.5" x14ac:dyDescent="0.35">
      <c r="A389" s="14"/>
      <c r="B389" s="14"/>
      <c r="C389" s="14"/>
      <c r="D389" s="15" t="s">
        <v>330</v>
      </c>
      <c r="E389" s="14"/>
      <c r="F389" s="14"/>
      <c r="G389" s="14"/>
    </row>
    <row r="390" spans="1:7" x14ac:dyDescent="0.35">
      <c r="A390" s="11" t="s">
        <v>44</v>
      </c>
      <c r="B390" s="11" t="s">
        <v>18</v>
      </c>
      <c r="C390" s="11" t="s">
        <v>26</v>
      </c>
      <c r="D390" s="21" t="s">
        <v>45</v>
      </c>
      <c r="E390" s="12">
        <v>2</v>
      </c>
      <c r="F390" s="12">
        <v>350.83</v>
      </c>
      <c r="G390" s="13">
        <f>ROUND(E390*F390,2)</f>
        <v>701.66</v>
      </c>
    </row>
    <row r="391" spans="1:7" ht="84" x14ac:dyDescent="0.35">
      <c r="A391" s="14"/>
      <c r="B391" s="14"/>
      <c r="C391" s="14"/>
      <c r="D391" s="15" t="s">
        <v>46</v>
      </c>
      <c r="E391" s="14"/>
      <c r="F391" s="14"/>
      <c r="G391" s="14"/>
    </row>
    <row r="392" spans="1:7" x14ac:dyDescent="0.35">
      <c r="A392" s="11" t="s">
        <v>312</v>
      </c>
      <c r="B392" s="11" t="s">
        <v>18</v>
      </c>
      <c r="C392" s="11" t="s">
        <v>30</v>
      </c>
      <c r="D392" s="21" t="s">
        <v>313</v>
      </c>
      <c r="E392" s="12">
        <v>4</v>
      </c>
      <c r="F392" s="12">
        <v>66.849999999999994</v>
      </c>
      <c r="G392" s="13">
        <f>ROUND(E392*F392,2)</f>
        <v>267.39999999999998</v>
      </c>
    </row>
    <row r="393" spans="1:7" ht="42" x14ac:dyDescent="0.35">
      <c r="A393" s="14"/>
      <c r="B393" s="14"/>
      <c r="C393" s="14"/>
      <c r="D393" s="15" t="s">
        <v>314</v>
      </c>
      <c r="E393" s="14"/>
      <c r="F393" s="14"/>
      <c r="G393" s="14"/>
    </row>
    <row r="394" spans="1:7" x14ac:dyDescent="0.35">
      <c r="A394" s="11" t="s">
        <v>251</v>
      </c>
      <c r="B394" s="11" t="s">
        <v>18</v>
      </c>
      <c r="C394" s="11" t="s">
        <v>30</v>
      </c>
      <c r="D394" s="21" t="s">
        <v>252</v>
      </c>
      <c r="E394" s="12">
        <v>14</v>
      </c>
      <c r="F394" s="12">
        <v>109.6</v>
      </c>
      <c r="G394" s="13">
        <f>ROUND(E394*F394,2)</f>
        <v>1534.4</v>
      </c>
    </row>
    <row r="395" spans="1:7" ht="31.5" x14ac:dyDescent="0.35">
      <c r="A395" s="14"/>
      <c r="B395" s="14"/>
      <c r="C395" s="14"/>
      <c r="D395" s="15" t="s">
        <v>52</v>
      </c>
      <c r="E395" s="14"/>
      <c r="F395" s="14"/>
      <c r="G395" s="14"/>
    </row>
    <row r="396" spans="1:7" x14ac:dyDescent="0.35">
      <c r="A396" s="11" t="s">
        <v>394</v>
      </c>
      <c r="B396" s="11" t="s">
        <v>18</v>
      </c>
      <c r="C396" s="11" t="s">
        <v>30</v>
      </c>
      <c r="D396" s="21" t="s">
        <v>254</v>
      </c>
      <c r="E396" s="12">
        <v>18</v>
      </c>
      <c r="F396" s="12">
        <v>29.5</v>
      </c>
      <c r="G396" s="13">
        <f>ROUND(E396*F396,2)</f>
        <v>531</v>
      </c>
    </row>
    <row r="397" spans="1:7" ht="31.5" x14ac:dyDescent="0.35">
      <c r="A397" s="14"/>
      <c r="B397" s="14"/>
      <c r="C397" s="14"/>
      <c r="D397" s="15" t="s">
        <v>58</v>
      </c>
      <c r="E397" s="14"/>
      <c r="F397" s="14"/>
      <c r="G397" s="14"/>
    </row>
    <row r="398" spans="1:7" x14ac:dyDescent="0.35">
      <c r="A398" s="11" t="s">
        <v>395</v>
      </c>
      <c r="B398" s="11" t="s">
        <v>18</v>
      </c>
      <c r="C398" s="11" t="s">
        <v>5</v>
      </c>
      <c r="D398" s="21" t="s">
        <v>396</v>
      </c>
      <c r="E398" s="12">
        <v>2</v>
      </c>
      <c r="F398" s="12">
        <v>333.3</v>
      </c>
      <c r="G398" s="13">
        <f>ROUND(E398*F398,2)</f>
        <v>666.6</v>
      </c>
    </row>
    <row r="399" spans="1:7" ht="84" x14ac:dyDescent="0.35">
      <c r="A399" s="14"/>
      <c r="B399" s="14"/>
      <c r="C399" s="14"/>
      <c r="D399" s="15" t="s">
        <v>397</v>
      </c>
      <c r="E399" s="14"/>
      <c r="F399" s="14"/>
      <c r="G399" s="14"/>
    </row>
    <row r="400" spans="1:7" x14ac:dyDescent="0.35">
      <c r="A400" s="11" t="s">
        <v>398</v>
      </c>
      <c r="B400" s="11" t="s">
        <v>18</v>
      </c>
      <c r="C400" s="11" t="s">
        <v>30</v>
      </c>
      <c r="D400" s="21" t="s">
        <v>256</v>
      </c>
      <c r="E400" s="12">
        <v>24</v>
      </c>
      <c r="F400" s="12">
        <v>28.5</v>
      </c>
      <c r="G400" s="13">
        <f>ROUND(E400*F400,2)</f>
        <v>684</v>
      </c>
    </row>
    <row r="401" spans="1:7" ht="31.5" x14ac:dyDescent="0.35">
      <c r="A401" s="14"/>
      <c r="B401" s="14"/>
      <c r="C401" s="14"/>
      <c r="D401" s="15" t="s">
        <v>61</v>
      </c>
      <c r="E401" s="14"/>
      <c r="F401" s="14"/>
      <c r="G401" s="14"/>
    </row>
    <row r="402" spans="1:7" x14ac:dyDescent="0.35">
      <c r="A402" s="11" t="s">
        <v>301</v>
      </c>
      <c r="B402" s="11" t="s">
        <v>18</v>
      </c>
      <c r="C402" s="11" t="s">
        <v>5</v>
      </c>
      <c r="D402" s="21" t="s">
        <v>302</v>
      </c>
      <c r="E402" s="12">
        <v>2</v>
      </c>
      <c r="F402" s="12">
        <v>299.58</v>
      </c>
      <c r="G402" s="13">
        <f>ROUND(E402*F402,2)</f>
        <v>599.16</v>
      </c>
    </row>
    <row r="403" spans="1:7" ht="84" x14ac:dyDescent="0.35">
      <c r="A403" s="14"/>
      <c r="B403" s="14"/>
      <c r="C403" s="14"/>
      <c r="D403" s="15" t="s">
        <v>303</v>
      </c>
      <c r="E403" s="14"/>
      <c r="F403" s="14"/>
      <c r="G403" s="14"/>
    </row>
    <row r="404" spans="1:7" x14ac:dyDescent="0.35">
      <c r="A404" s="11" t="s">
        <v>306</v>
      </c>
      <c r="B404" s="11" t="s">
        <v>18</v>
      </c>
      <c r="C404" s="11" t="s">
        <v>30</v>
      </c>
      <c r="D404" s="21" t="s">
        <v>307</v>
      </c>
      <c r="E404" s="12">
        <v>2</v>
      </c>
      <c r="F404" s="12">
        <v>125.4</v>
      </c>
      <c r="G404" s="13">
        <f>ROUND(E404*F404,2)</f>
        <v>250.8</v>
      </c>
    </row>
    <row r="405" spans="1:7" ht="31.5" x14ac:dyDescent="0.35">
      <c r="A405" s="14"/>
      <c r="B405" s="14"/>
      <c r="C405" s="14"/>
      <c r="D405" s="15" t="s">
        <v>308</v>
      </c>
      <c r="E405" s="14"/>
      <c r="F405" s="14"/>
      <c r="G405" s="14"/>
    </row>
    <row r="406" spans="1:7" x14ac:dyDescent="0.35">
      <c r="A406" s="11" t="s">
        <v>399</v>
      </c>
      <c r="B406" s="11" t="s">
        <v>18</v>
      </c>
      <c r="C406" s="11" t="s">
        <v>30</v>
      </c>
      <c r="D406" s="21" t="s">
        <v>400</v>
      </c>
      <c r="E406" s="12">
        <v>1</v>
      </c>
      <c r="F406" s="12">
        <v>159.81</v>
      </c>
      <c r="G406" s="13">
        <f>ROUND(E406*F406,2)</f>
        <v>159.81</v>
      </c>
    </row>
    <row r="407" spans="1:7" ht="31.5" x14ac:dyDescent="0.35">
      <c r="A407" s="14"/>
      <c r="B407" s="14"/>
      <c r="C407" s="14"/>
      <c r="D407" s="15" t="s">
        <v>401</v>
      </c>
      <c r="E407" s="14"/>
      <c r="F407" s="14"/>
      <c r="G407" s="14"/>
    </row>
    <row r="408" spans="1:7" x14ac:dyDescent="0.35">
      <c r="A408" s="11" t="s">
        <v>248</v>
      </c>
      <c r="B408" s="11" t="s">
        <v>18</v>
      </c>
      <c r="C408" s="11" t="s">
        <v>30</v>
      </c>
      <c r="D408" s="21" t="s">
        <v>249</v>
      </c>
      <c r="E408" s="12">
        <v>2</v>
      </c>
      <c r="F408" s="12">
        <v>58.52</v>
      </c>
      <c r="G408" s="13">
        <f>ROUND(E408*F408,2)</f>
        <v>117.04</v>
      </c>
    </row>
    <row r="409" spans="1:7" ht="31.5" x14ac:dyDescent="0.35">
      <c r="A409" s="14"/>
      <c r="B409" s="14"/>
      <c r="C409" s="14"/>
      <c r="D409" s="15" t="s">
        <v>250</v>
      </c>
      <c r="E409" s="14"/>
      <c r="F409" s="14"/>
      <c r="G409" s="14"/>
    </row>
    <row r="410" spans="1:7" x14ac:dyDescent="0.35">
      <c r="A410" s="11" t="s">
        <v>402</v>
      </c>
      <c r="B410" s="11" t="s">
        <v>18</v>
      </c>
      <c r="C410" s="11" t="s">
        <v>30</v>
      </c>
      <c r="D410" s="21" t="s">
        <v>261</v>
      </c>
      <c r="E410" s="12">
        <v>9</v>
      </c>
      <c r="F410" s="12">
        <v>29</v>
      </c>
      <c r="G410" s="13">
        <f>ROUND(E410*F410,2)</f>
        <v>261</v>
      </c>
    </row>
    <row r="411" spans="1:7" ht="31.5" x14ac:dyDescent="0.35">
      <c r="A411" s="14"/>
      <c r="B411" s="14"/>
      <c r="C411" s="14"/>
      <c r="D411" s="15" t="s">
        <v>67</v>
      </c>
      <c r="E411" s="14"/>
      <c r="F411" s="14"/>
      <c r="G411" s="14"/>
    </row>
    <row r="412" spans="1:7" x14ac:dyDescent="0.35">
      <c r="A412" s="11" t="s">
        <v>403</v>
      </c>
      <c r="B412" s="11" t="s">
        <v>18</v>
      </c>
      <c r="C412" s="11" t="s">
        <v>30</v>
      </c>
      <c r="D412" s="21" t="s">
        <v>319</v>
      </c>
      <c r="E412" s="12">
        <v>7</v>
      </c>
      <c r="F412" s="12">
        <v>54.97</v>
      </c>
      <c r="G412" s="13">
        <f>ROUND(E412*F412,2)</f>
        <v>384.79</v>
      </c>
    </row>
    <row r="413" spans="1:7" ht="31.5" x14ac:dyDescent="0.35">
      <c r="A413" s="14"/>
      <c r="B413" s="14"/>
      <c r="C413" s="14"/>
      <c r="D413" s="15" t="s">
        <v>64</v>
      </c>
      <c r="E413" s="14"/>
      <c r="F413" s="14"/>
      <c r="G413" s="14"/>
    </row>
    <row r="414" spans="1:7" x14ac:dyDescent="0.35">
      <c r="A414" s="11" t="s">
        <v>404</v>
      </c>
      <c r="B414" s="11" t="s">
        <v>18</v>
      </c>
      <c r="C414" s="11" t="s">
        <v>30</v>
      </c>
      <c r="D414" s="21" t="s">
        <v>405</v>
      </c>
      <c r="E414" s="12">
        <v>2</v>
      </c>
      <c r="F414" s="12">
        <v>75.25</v>
      </c>
      <c r="G414" s="13">
        <f>ROUND(E414*F414,2)</f>
        <v>150.5</v>
      </c>
    </row>
    <row r="415" spans="1:7" ht="31.5" x14ac:dyDescent="0.35">
      <c r="A415" s="14"/>
      <c r="B415" s="14"/>
      <c r="C415" s="14"/>
      <c r="D415" s="15" t="s">
        <v>406</v>
      </c>
      <c r="E415" s="14"/>
      <c r="F415" s="14"/>
      <c r="G415" s="14"/>
    </row>
    <row r="416" spans="1:7" x14ac:dyDescent="0.35">
      <c r="A416" s="11" t="s">
        <v>407</v>
      </c>
      <c r="B416" s="11" t="s">
        <v>18</v>
      </c>
      <c r="C416" s="11" t="s">
        <v>5</v>
      </c>
      <c r="D416" s="21" t="s">
        <v>408</v>
      </c>
      <c r="E416" s="12">
        <v>1</v>
      </c>
      <c r="F416" s="12">
        <v>77.48</v>
      </c>
      <c r="G416" s="13">
        <f>ROUND(E416*F416,2)</f>
        <v>77.48</v>
      </c>
    </row>
    <row r="417" spans="1:7" ht="84" x14ac:dyDescent="0.35">
      <c r="A417" s="14"/>
      <c r="B417" s="14"/>
      <c r="C417" s="14"/>
      <c r="D417" s="15" t="s">
        <v>409</v>
      </c>
      <c r="E417" s="14"/>
      <c r="F417" s="14"/>
      <c r="G417" s="14"/>
    </row>
    <row r="418" spans="1:7" x14ac:dyDescent="0.35">
      <c r="A418" s="11" t="s">
        <v>410</v>
      </c>
      <c r="B418" s="11" t="s">
        <v>18</v>
      </c>
      <c r="C418" s="11" t="s">
        <v>5</v>
      </c>
      <c r="D418" s="21" t="s">
        <v>411</v>
      </c>
      <c r="E418" s="12">
        <v>2</v>
      </c>
      <c r="F418" s="12">
        <v>76.27</v>
      </c>
      <c r="G418" s="13">
        <f>ROUND(E418*F418,2)</f>
        <v>152.54</v>
      </c>
    </row>
    <row r="419" spans="1:7" ht="84" x14ac:dyDescent="0.35">
      <c r="A419" s="14"/>
      <c r="B419" s="14"/>
      <c r="C419" s="14"/>
      <c r="D419" s="15" t="s">
        <v>412</v>
      </c>
      <c r="E419" s="14"/>
      <c r="F419" s="14"/>
      <c r="G419" s="14"/>
    </row>
    <row r="420" spans="1:7" x14ac:dyDescent="0.35">
      <c r="A420" s="11" t="s">
        <v>413</v>
      </c>
      <c r="B420" s="11" t="s">
        <v>18</v>
      </c>
      <c r="C420" s="11" t="s">
        <v>30</v>
      </c>
      <c r="D420" s="21" t="s">
        <v>321</v>
      </c>
      <c r="E420" s="12">
        <v>2</v>
      </c>
      <c r="F420" s="12">
        <v>42.53</v>
      </c>
      <c r="G420" s="13">
        <f>ROUND(E420*F420,2)</f>
        <v>85.06</v>
      </c>
    </row>
    <row r="421" spans="1:7" ht="31.5" x14ac:dyDescent="0.35">
      <c r="A421" s="14"/>
      <c r="B421" s="14"/>
      <c r="C421" s="14"/>
      <c r="D421" s="15" t="s">
        <v>70</v>
      </c>
      <c r="E421" s="14"/>
      <c r="F421" s="14"/>
      <c r="G421" s="14"/>
    </row>
    <row r="422" spans="1:7" x14ac:dyDescent="0.35">
      <c r="A422" s="11" t="s">
        <v>414</v>
      </c>
      <c r="B422" s="11" t="s">
        <v>18</v>
      </c>
      <c r="C422" s="11" t="s">
        <v>5</v>
      </c>
      <c r="D422" s="21" t="s">
        <v>415</v>
      </c>
      <c r="E422" s="12">
        <v>2</v>
      </c>
      <c r="F422" s="12">
        <v>101</v>
      </c>
      <c r="G422" s="13">
        <f>ROUND(E422*F422,2)</f>
        <v>202</v>
      </c>
    </row>
    <row r="423" spans="1:7" ht="84" x14ac:dyDescent="0.35">
      <c r="A423" s="14"/>
      <c r="B423" s="14"/>
      <c r="C423" s="14"/>
      <c r="D423" s="15" t="s">
        <v>416</v>
      </c>
      <c r="E423" s="14"/>
      <c r="F423" s="14"/>
      <c r="G423" s="14"/>
    </row>
    <row r="424" spans="1:7" x14ac:dyDescent="0.35">
      <c r="A424" s="14"/>
      <c r="B424" s="14"/>
      <c r="C424" s="14"/>
      <c r="D424" s="22" t="s">
        <v>417</v>
      </c>
      <c r="E424" s="12">
        <v>1</v>
      </c>
      <c r="F424" s="9">
        <f>G352+G354+G356+G358+G360+G362+G364+G366+G368+G370+G372+G374+G376+G378+G380+G382+G384+G386+G388+G390+G392+G394+G396+G398+G400+G402+G404+G406+G408+G410+G412+G414+G416+G418+G420+G422</f>
        <v>30105.830000000005</v>
      </c>
      <c r="G424" s="9">
        <f>ROUND(F424*E424,2)</f>
        <v>30105.83</v>
      </c>
    </row>
    <row r="425" spans="1:7" ht="1" customHeight="1" x14ac:dyDescent="0.35">
      <c r="A425" s="16"/>
      <c r="B425" s="16"/>
      <c r="C425" s="16"/>
      <c r="D425" s="23"/>
      <c r="E425" s="16"/>
      <c r="F425" s="16"/>
      <c r="G425" s="16"/>
    </row>
    <row r="426" spans="1:7" x14ac:dyDescent="0.35">
      <c r="A426" s="14"/>
      <c r="B426" s="14"/>
      <c r="C426" s="14"/>
      <c r="D426" s="22" t="s">
        <v>418</v>
      </c>
      <c r="E426" s="12">
        <v>1</v>
      </c>
      <c r="F426" s="9">
        <f>G349+G424</f>
        <v>44349.8</v>
      </c>
      <c r="G426" s="9">
        <f>ROUND(F426*E426,2)</f>
        <v>44349.8</v>
      </c>
    </row>
    <row r="427" spans="1:7" ht="1" customHeight="1" x14ac:dyDescent="0.35">
      <c r="A427" s="16"/>
      <c r="B427" s="16"/>
      <c r="C427" s="16"/>
      <c r="D427" s="23"/>
      <c r="E427" s="16"/>
      <c r="F427" s="16"/>
      <c r="G427" s="16"/>
    </row>
    <row r="428" spans="1:7" x14ac:dyDescent="0.35">
      <c r="A428" s="14"/>
      <c r="B428" s="14"/>
      <c r="C428" s="14"/>
      <c r="D428" s="22" t="s">
        <v>419</v>
      </c>
      <c r="E428" s="12">
        <v>1</v>
      </c>
      <c r="F428" s="9">
        <f>G426</f>
        <v>44349.8</v>
      </c>
      <c r="G428" s="9">
        <f>ROUND(F428*E428,2)</f>
        <v>44349.8</v>
      </c>
    </row>
    <row r="429" spans="1:7" ht="1" customHeight="1" x14ac:dyDescent="0.35">
      <c r="A429" s="16"/>
      <c r="B429" s="16"/>
      <c r="C429" s="16"/>
      <c r="D429" s="23"/>
      <c r="E429" s="16"/>
      <c r="F429" s="16"/>
      <c r="G429" s="16"/>
    </row>
    <row r="430" spans="1:7" x14ac:dyDescent="0.35">
      <c r="A430" s="10" t="s">
        <v>420</v>
      </c>
      <c r="B430" s="10" t="s">
        <v>10</v>
      </c>
      <c r="C430" s="10" t="s">
        <v>11</v>
      </c>
      <c r="D430" s="20" t="s">
        <v>95</v>
      </c>
      <c r="E430" s="9">
        <f>E466</f>
        <v>1</v>
      </c>
      <c r="F430" s="9">
        <f>F466</f>
        <v>15521.33</v>
      </c>
      <c r="G430" s="9">
        <f>G466</f>
        <v>15521.33</v>
      </c>
    </row>
    <row r="431" spans="1:7" x14ac:dyDescent="0.35">
      <c r="A431" s="10" t="s">
        <v>421</v>
      </c>
      <c r="B431" s="10" t="s">
        <v>10</v>
      </c>
      <c r="C431" s="10" t="s">
        <v>11</v>
      </c>
      <c r="D431" s="20" t="s">
        <v>97</v>
      </c>
      <c r="E431" s="9">
        <f>E439</f>
        <v>1</v>
      </c>
      <c r="F431" s="9">
        <f>F439</f>
        <v>6268.6</v>
      </c>
      <c r="G431" s="9">
        <f>G439</f>
        <v>6268.6</v>
      </c>
    </row>
    <row r="432" spans="1:7" x14ac:dyDescent="0.35">
      <c r="A432" s="10" t="s">
        <v>422</v>
      </c>
      <c r="B432" s="10" t="s">
        <v>10</v>
      </c>
      <c r="C432" s="10" t="s">
        <v>11</v>
      </c>
      <c r="D432" s="20" t="s">
        <v>99</v>
      </c>
      <c r="E432" s="9">
        <f>E437</f>
        <v>1</v>
      </c>
      <c r="F432" s="9">
        <f>F437</f>
        <v>6268.6</v>
      </c>
      <c r="G432" s="9">
        <f>G437</f>
        <v>6268.6</v>
      </c>
    </row>
    <row r="433" spans="1:7" x14ac:dyDescent="0.35">
      <c r="A433" s="11" t="s">
        <v>144</v>
      </c>
      <c r="B433" s="11" t="s">
        <v>18</v>
      </c>
      <c r="C433" s="11" t="s">
        <v>26</v>
      </c>
      <c r="D433" s="21" t="s">
        <v>145</v>
      </c>
      <c r="E433" s="12">
        <v>6</v>
      </c>
      <c r="F433" s="12">
        <v>192.5</v>
      </c>
      <c r="G433" s="13">
        <f>ROUND(E433*F433,2)</f>
        <v>1155</v>
      </c>
    </row>
    <row r="434" spans="1:7" ht="115.5" x14ac:dyDescent="0.35">
      <c r="A434" s="14"/>
      <c r="B434" s="14"/>
      <c r="C434" s="14"/>
      <c r="D434" s="15" t="s">
        <v>146</v>
      </c>
      <c r="E434" s="14"/>
      <c r="F434" s="14"/>
      <c r="G434" s="14"/>
    </row>
    <row r="435" spans="1:7" x14ac:dyDescent="0.35">
      <c r="A435" s="11" t="s">
        <v>126</v>
      </c>
      <c r="B435" s="11" t="s">
        <v>18</v>
      </c>
      <c r="C435" s="11" t="s">
        <v>26</v>
      </c>
      <c r="D435" s="21" t="s">
        <v>127</v>
      </c>
      <c r="E435" s="12">
        <v>136</v>
      </c>
      <c r="F435" s="12">
        <v>37.6</v>
      </c>
      <c r="G435" s="13">
        <f>ROUND(E435*F435,2)</f>
        <v>5113.6000000000004</v>
      </c>
    </row>
    <row r="436" spans="1:7" ht="73.5" x14ac:dyDescent="0.35">
      <c r="A436" s="14"/>
      <c r="B436" s="14"/>
      <c r="C436" s="14"/>
      <c r="D436" s="15" t="s">
        <v>128</v>
      </c>
      <c r="E436" s="14"/>
      <c r="F436" s="14"/>
      <c r="G436" s="14"/>
    </row>
    <row r="437" spans="1:7" x14ac:dyDescent="0.35">
      <c r="A437" s="14"/>
      <c r="B437" s="14"/>
      <c r="C437" s="14"/>
      <c r="D437" s="22" t="s">
        <v>423</v>
      </c>
      <c r="E437" s="12">
        <v>1</v>
      </c>
      <c r="F437" s="9">
        <f>G433+G435</f>
        <v>6268.6</v>
      </c>
      <c r="G437" s="9">
        <f>ROUND(F437*E437,2)</f>
        <v>6268.6</v>
      </c>
    </row>
    <row r="438" spans="1:7" ht="1" customHeight="1" x14ac:dyDescent="0.35">
      <c r="A438" s="16"/>
      <c r="B438" s="16"/>
      <c r="C438" s="16"/>
      <c r="D438" s="23"/>
      <c r="E438" s="16"/>
      <c r="F438" s="16"/>
      <c r="G438" s="16"/>
    </row>
    <row r="439" spans="1:7" x14ac:dyDescent="0.35">
      <c r="A439" s="14"/>
      <c r="B439" s="14"/>
      <c r="C439" s="14"/>
      <c r="D439" s="22" t="s">
        <v>424</v>
      </c>
      <c r="E439" s="12">
        <v>1</v>
      </c>
      <c r="F439" s="9">
        <f>G437</f>
        <v>6268.6</v>
      </c>
      <c r="G439" s="9">
        <f>ROUND(F439*E439,2)</f>
        <v>6268.6</v>
      </c>
    </row>
    <row r="440" spans="1:7" ht="1" customHeight="1" x14ac:dyDescent="0.35">
      <c r="A440" s="16"/>
      <c r="B440" s="16"/>
      <c r="C440" s="16"/>
      <c r="D440" s="23"/>
      <c r="E440" s="16"/>
      <c r="F440" s="16"/>
      <c r="G440" s="16"/>
    </row>
    <row r="441" spans="1:7" x14ac:dyDescent="0.35">
      <c r="A441" s="10" t="s">
        <v>425</v>
      </c>
      <c r="B441" s="10" t="s">
        <v>10</v>
      </c>
      <c r="C441" s="10" t="s">
        <v>11</v>
      </c>
      <c r="D441" s="20" t="s">
        <v>153</v>
      </c>
      <c r="E441" s="9">
        <f>E464</f>
        <v>1</v>
      </c>
      <c r="F441" s="9">
        <f>F464</f>
        <v>9252.73</v>
      </c>
      <c r="G441" s="9">
        <f>G464</f>
        <v>9252.73</v>
      </c>
    </row>
    <row r="442" spans="1:7" x14ac:dyDescent="0.35">
      <c r="A442" s="11" t="s">
        <v>161</v>
      </c>
      <c r="B442" s="11" t="s">
        <v>18</v>
      </c>
      <c r="C442" s="11" t="s">
        <v>26</v>
      </c>
      <c r="D442" s="21" t="s">
        <v>162</v>
      </c>
      <c r="E442" s="12">
        <v>1</v>
      </c>
      <c r="F442" s="12">
        <v>58.9</v>
      </c>
      <c r="G442" s="13">
        <f>ROUND(E442*F442,2)</f>
        <v>58.9</v>
      </c>
    </row>
    <row r="443" spans="1:7" ht="42" x14ac:dyDescent="0.35">
      <c r="A443" s="14"/>
      <c r="B443" s="14"/>
      <c r="C443" s="14"/>
      <c r="D443" s="15" t="s">
        <v>163</v>
      </c>
      <c r="E443" s="14"/>
      <c r="F443" s="14"/>
      <c r="G443" s="14"/>
    </row>
    <row r="444" spans="1:7" x14ac:dyDescent="0.35">
      <c r="A444" s="11" t="s">
        <v>164</v>
      </c>
      <c r="B444" s="11" t="s">
        <v>18</v>
      </c>
      <c r="C444" s="11" t="s">
        <v>26</v>
      </c>
      <c r="D444" s="21" t="s">
        <v>165</v>
      </c>
      <c r="E444" s="12">
        <v>1</v>
      </c>
      <c r="F444" s="12">
        <v>259.35000000000002</v>
      </c>
      <c r="G444" s="13">
        <f>ROUND(E444*F444,2)</f>
        <v>259.35000000000002</v>
      </c>
    </row>
    <row r="445" spans="1:7" ht="94.5" x14ac:dyDescent="0.35">
      <c r="A445" s="14"/>
      <c r="B445" s="14"/>
      <c r="C445" s="14"/>
      <c r="D445" s="15" t="s">
        <v>166</v>
      </c>
      <c r="E445" s="14"/>
      <c r="F445" s="14"/>
      <c r="G445" s="14"/>
    </row>
    <row r="446" spans="1:7" x14ac:dyDescent="0.35">
      <c r="A446" s="11" t="s">
        <v>167</v>
      </c>
      <c r="B446" s="11" t="s">
        <v>18</v>
      </c>
      <c r="C446" s="11" t="s">
        <v>159</v>
      </c>
      <c r="D446" s="21" t="s">
        <v>168</v>
      </c>
      <c r="E446" s="12">
        <v>35</v>
      </c>
      <c r="F446" s="12">
        <v>38.6</v>
      </c>
      <c r="G446" s="13">
        <f>ROUND(E446*F446,2)</f>
        <v>1351</v>
      </c>
    </row>
    <row r="447" spans="1:7" ht="84" x14ac:dyDescent="0.35">
      <c r="A447" s="14"/>
      <c r="B447" s="14"/>
      <c r="C447" s="14"/>
      <c r="D447" s="15" t="s">
        <v>160</v>
      </c>
      <c r="E447" s="14"/>
      <c r="F447" s="14"/>
      <c r="G447" s="14"/>
    </row>
    <row r="448" spans="1:7" x14ac:dyDescent="0.35">
      <c r="A448" s="11" t="s">
        <v>169</v>
      </c>
      <c r="B448" s="11" t="s">
        <v>18</v>
      </c>
      <c r="C448" s="11" t="s">
        <v>26</v>
      </c>
      <c r="D448" s="21" t="s">
        <v>170</v>
      </c>
      <c r="E448" s="12">
        <v>7</v>
      </c>
      <c r="F448" s="12">
        <v>68.86</v>
      </c>
      <c r="G448" s="13">
        <f>ROUND(E448*F448,2)</f>
        <v>482.02</v>
      </c>
    </row>
    <row r="449" spans="1:7" ht="52.5" x14ac:dyDescent="0.35">
      <c r="A449" s="14"/>
      <c r="B449" s="14"/>
      <c r="C449" s="14"/>
      <c r="D449" s="15" t="s">
        <v>171</v>
      </c>
      <c r="E449" s="14"/>
      <c r="F449" s="14"/>
      <c r="G449" s="14"/>
    </row>
    <row r="450" spans="1:7" x14ac:dyDescent="0.35">
      <c r="A450" s="11" t="s">
        <v>172</v>
      </c>
      <c r="B450" s="11" t="s">
        <v>18</v>
      </c>
      <c r="C450" s="11" t="s">
        <v>26</v>
      </c>
      <c r="D450" s="21" t="s">
        <v>173</v>
      </c>
      <c r="E450" s="12">
        <v>1</v>
      </c>
      <c r="F450" s="12">
        <v>43.63</v>
      </c>
      <c r="G450" s="13">
        <f>ROUND(E450*F450,2)</f>
        <v>43.63</v>
      </c>
    </row>
    <row r="451" spans="1:7" ht="42" x14ac:dyDescent="0.35">
      <c r="A451" s="14"/>
      <c r="B451" s="14"/>
      <c r="C451" s="14"/>
      <c r="D451" s="15" t="s">
        <v>174</v>
      </c>
      <c r="E451" s="14"/>
      <c r="F451" s="14"/>
      <c r="G451" s="14"/>
    </row>
    <row r="452" spans="1:7" x14ac:dyDescent="0.35">
      <c r="A452" s="11" t="s">
        <v>178</v>
      </c>
      <c r="B452" s="11" t="s">
        <v>18</v>
      </c>
      <c r="C452" s="11" t="s">
        <v>26</v>
      </c>
      <c r="D452" s="21" t="s">
        <v>179</v>
      </c>
      <c r="E452" s="12">
        <v>18.5</v>
      </c>
      <c r="F452" s="12">
        <v>10.199999999999999</v>
      </c>
      <c r="G452" s="13">
        <f>ROUND(E452*F452,2)</f>
        <v>188.7</v>
      </c>
    </row>
    <row r="453" spans="1:7" ht="42" x14ac:dyDescent="0.35">
      <c r="A453" s="14"/>
      <c r="B453" s="14"/>
      <c r="C453" s="14"/>
      <c r="D453" s="15" t="s">
        <v>180</v>
      </c>
      <c r="E453" s="14"/>
      <c r="F453" s="14"/>
      <c r="G453" s="14"/>
    </row>
    <row r="454" spans="1:7" x14ac:dyDescent="0.35">
      <c r="A454" s="11" t="s">
        <v>181</v>
      </c>
      <c r="B454" s="11" t="s">
        <v>18</v>
      </c>
      <c r="C454" s="11" t="s">
        <v>26</v>
      </c>
      <c r="D454" s="21" t="s">
        <v>182</v>
      </c>
      <c r="E454" s="12">
        <v>1</v>
      </c>
      <c r="F454" s="12">
        <v>31.36</v>
      </c>
      <c r="G454" s="13">
        <f>ROUND(E454*F454,2)</f>
        <v>31.36</v>
      </c>
    </row>
    <row r="455" spans="1:7" ht="52.5" x14ac:dyDescent="0.35">
      <c r="A455" s="14"/>
      <c r="B455" s="14"/>
      <c r="C455" s="14"/>
      <c r="D455" s="15" t="s">
        <v>183</v>
      </c>
      <c r="E455" s="14"/>
      <c r="F455" s="14"/>
      <c r="G455" s="14"/>
    </row>
    <row r="456" spans="1:7" x14ac:dyDescent="0.35">
      <c r="A456" s="11" t="s">
        <v>184</v>
      </c>
      <c r="B456" s="11" t="s">
        <v>18</v>
      </c>
      <c r="C456" s="11" t="s">
        <v>26</v>
      </c>
      <c r="D456" s="21" t="s">
        <v>185</v>
      </c>
      <c r="E456" s="12">
        <v>2</v>
      </c>
      <c r="F456" s="12">
        <v>65.25</v>
      </c>
      <c r="G456" s="13">
        <f>ROUND(E456*F456,2)</f>
        <v>130.5</v>
      </c>
    </row>
    <row r="457" spans="1:7" ht="42" x14ac:dyDescent="0.35">
      <c r="A457" s="14"/>
      <c r="B457" s="14"/>
      <c r="C457" s="14"/>
      <c r="D457" s="15" t="s">
        <v>186</v>
      </c>
      <c r="E457" s="14"/>
      <c r="F457" s="14"/>
      <c r="G457" s="14"/>
    </row>
    <row r="458" spans="1:7" x14ac:dyDescent="0.35">
      <c r="A458" s="11" t="s">
        <v>187</v>
      </c>
      <c r="B458" s="11" t="s">
        <v>18</v>
      </c>
      <c r="C458" s="11" t="s">
        <v>26</v>
      </c>
      <c r="D458" s="21" t="s">
        <v>188</v>
      </c>
      <c r="E458" s="12">
        <v>3</v>
      </c>
      <c r="F458" s="12">
        <v>16.89</v>
      </c>
      <c r="G458" s="13">
        <f>ROUND(E458*F458,2)</f>
        <v>50.67</v>
      </c>
    </row>
    <row r="459" spans="1:7" ht="21" x14ac:dyDescent="0.35">
      <c r="A459" s="14"/>
      <c r="B459" s="14"/>
      <c r="C459" s="14"/>
      <c r="D459" s="15" t="s">
        <v>189</v>
      </c>
      <c r="E459" s="14"/>
      <c r="F459" s="14"/>
      <c r="G459" s="14"/>
    </row>
    <row r="460" spans="1:7" x14ac:dyDescent="0.35">
      <c r="A460" s="11" t="s">
        <v>193</v>
      </c>
      <c r="B460" s="11" t="s">
        <v>18</v>
      </c>
      <c r="C460" s="11" t="s">
        <v>159</v>
      </c>
      <c r="D460" s="21" t="s">
        <v>194</v>
      </c>
      <c r="E460" s="12">
        <v>830</v>
      </c>
      <c r="F460" s="12">
        <v>5.69</v>
      </c>
      <c r="G460" s="13">
        <f>ROUND(E460*F460,2)</f>
        <v>4722.7</v>
      </c>
    </row>
    <row r="461" spans="1:7" ht="52.5" x14ac:dyDescent="0.35">
      <c r="A461" s="14"/>
      <c r="B461" s="14"/>
      <c r="C461" s="14"/>
      <c r="D461" s="15" t="s">
        <v>195</v>
      </c>
      <c r="E461" s="14"/>
      <c r="F461" s="14"/>
      <c r="G461" s="14"/>
    </row>
    <row r="462" spans="1:7" x14ac:dyDescent="0.35">
      <c r="A462" s="11" t="s">
        <v>196</v>
      </c>
      <c r="B462" s="11" t="s">
        <v>18</v>
      </c>
      <c r="C462" s="11" t="s">
        <v>159</v>
      </c>
      <c r="D462" s="21" t="s">
        <v>197</v>
      </c>
      <c r="E462" s="12">
        <v>830</v>
      </c>
      <c r="F462" s="12">
        <v>2.33</v>
      </c>
      <c r="G462" s="13">
        <f>ROUND(E462*F462,2)</f>
        <v>1933.9</v>
      </c>
    </row>
    <row r="463" spans="1:7" ht="73.5" x14ac:dyDescent="0.35">
      <c r="A463" s="14"/>
      <c r="B463" s="14"/>
      <c r="C463" s="14"/>
      <c r="D463" s="15" t="s">
        <v>198</v>
      </c>
      <c r="E463" s="14"/>
      <c r="F463" s="14"/>
      <c r="G463" s="14"/>
    </row>
    <row r="464" spans="1:7" x14ac:dyDescent="0.35">
      <c r="A464" s="14"/>
      <c r="B464" s="14"/>
      <c r="C464" s="14"/>
      <c r="D464" s="22" t="s">
        <v>426</v>
      </c>
      <c r="E464" s="12">
        <v>1</v>
      </c>
      <c r="F464" s="9">
        <f>G442+G444+G446+G448+G450+G452+G454+G456+G458+G460+G462</f>
        <v>9252.73</v>
      </c>
      <c r="G464" s="9">
        <f>ROUND(F464*E464,2)</f>
        <v>9252.73</v>
      </c>
    </row>
    <row r="465" spans="1:7" ht="1" customHeight="1" x14ac:dyDescent="0.35">
      <c r="A465" s="16"/>
      <c r="B465" s="16"/>
      <c r="C465" s="16"/>
      <c r="D465" s="23"/>
      <c r="E465" s="16"/>
      <c r="F465" s="16"/>
      <c r="G465" s="16"/>
    </row>
    <row r="466" spans="1:7" x14ac:dyDescent="0.35">
      <c r="A466" s="14"/>
      <c r="B466" s="14"/>
      <c r="C466" s="14"/>
      <c r="D466" s="22" t="s">
        <v>427</v>
      </c>
      <c r="E466" s="12">
        <v>1</v>
      </c>
      <c r="F466" s="9">
        <f>G439+G464</f>
        <v>15521.33</v>
      </c>
      <c r="G466" s="9">
        <f>ROUND(F466*E466,2)</f>
        <v>15521.33</v>
      </c>
    </row>
    <row r="467" spans="1:7" ht="1" customHeight="1" x14ac:dyDescent="0.35">
      <c r="A467" s="16"/>
      <c r="B467" s="16"/>
      <c r="C467" s="16"/>
      <c r="D467" s="23"/>
      <c r="E467" s="16"/>
      <c r="F467" s="16"/>
      <c r="G467" s="16"/>
    </row>
    <row r="468" spans="1:7" x14ac:dyDescent="0.35">
      <c r="A468" s="14"/>
      <c r="B468" s="14"/>
      <c r="C468" s="14"/>
      <c r="D468" s="22" t="s">
        <v>428</v>
      </c>
      <c r="E468" s="17">
        <v>1</v>
      </c>
      <c r="F468" s="9">
        <f>G326+G428+G466</f>
        <v>60233.930000000008</v>
      </c>
      <c r="G468" s="9">
        <f>ROUND(F468*E468,2)</f>
        <v>60233.93</v>
      </c>
    </row>
    <row r="469" spans="1:7" ht="1" customHeight="1" x14ac:dyDescent="0.35">
      <c r="A469" s="16"/>
      <c r="B469" s="16"/>
      <c r="C469" s="16"/>
      <c r="D469" s="23"/>
      <c r="E469" s="16"/>
      <c r="F469" s="16"/>
      <c r="G469" s="16"/>
    </row>
    <row r="470" spans="1:7" x14ac:dyDescent="0.35">
      <c r="A470" s="14"/>
      <c r="B470" s="14"/>
      <c r="C470" s="14"/>
      <c r="D470" s="22" t="s">
        <v>429</v>
      </c>
      <c r="E470" s="17">
        <v>1</v>
      </c>
      <c r="F470" s="9">
        <f>G135+G315+G468</f>
        <v>155359.34</v>
      </c>
      <c r="G470" s="9">
        <f>ROUND(F470*E470,2)</f>
        <v>155359.34</v>
      </c>
    </row>
    <row r="471" spans="1:7" x14ac:dyDescent="0.35">
      <c r="A471" s="14"/>
      <c r="B471" s="14"/>
      <c r="C471" s="14"/>
      <c r="D471" s="15"/>
      <c r="E471" s="14"/>
      <c r="F471" s="14"/>
      <c r="G471" s="14"/>
    </row>
  </sheetData>
  <dataValidations disablePrompts="1" count="1">
    <dataValidation type="list" allowBlank="1" showInputMessage="1" showErrorMessage="1" sqref="B4:B471" xr:uid="{00000000-0002-0000-0000-000000000000}">
      <formula1>"Capítulo,Partida,Mano de obra,Maquinaria,Material,Otros,"</formula1>
    </dataValidation>
  </dataValidations>
  <pageMargins left="0.7" right="0.7" top="0.75" bottom="0.75" header="0.3" footer="0.3"/>
  <pageSetup paperSize="9" scale="9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87A5C7AB759C4C8AED6CC1407825B9" ma:contentTypeVersion="14" ma:contentTypeDescription="Crear nuevo documento." ma:contentTypeScope="" ma:versionID="33ff676cf4ecefcaca47e7a311b6c9f5">
  <xsd:schema xmlns:xsd="http://www.w3.org/2001/XMLSchema" xmlns:xs="http://www.w3.org/2001/XMLSchema" xmlns:p="http://schemas.microsoft.com/office/2006/metadata/properties" xmlns:ns2="94a860ff-e5de-47cb-8d91-101b0c44c9cf" xmlns:ns3="70e3e99a-5486-45ee-9563-dfd579f47fb6" targetNamespace="http://schemas.microsoft.com/office/2006/metadata/properties" ma:root="true" ma:fieldsID="cea7935c5b836bd4edaf0cc9b1808a4e" ns2:_="" ns3:_="">
    <xsd:import namespace="94a860ff-e5de-47cb-8d91-101b0c44c9cf"/>
    <xsd:import namespace="70e3e99a-5486-45ee-9563-dfd579f47fb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860ff-e5de-47cb-8d91-101b0c44c9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08e76043-ab9b-4adc-9c95-b22ae0fc4fc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3e99a-5486-45ee-9563-dfd579f47f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569c058-a3f5-4e4e-9fa9-61b85ca705b5}" ma:internalName="TaxCatchAll" ma:showField="CatchAllData" ma:web="70e3e99a-5486-45ee-9563-dfd579f47fb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0e3e99a-5486-45ee-9563-dfd579f47fb6" xsi:nil="true"/>
    <lcf76f155ced4ddcb4097134ff3c332f xmlns="94a860ff-e5de-47cb-8d91-101b0c44c9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169301-E6C7-48F7-AB37-15D7C0FC7B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a860ff-e5de-47cb-8d91-101b0c44c9cf"/>
    <ds:schemaRef ds:uri="70e3e99a-5486-45ee-9563-dfd579f47f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B065A0-73CC-4CCF-86F3-08EBA4A8D99E}">
  <ds:schemaRefs>
    <ds:schemaRef ds:uri="http://schemas.microsoft.com/sharepoint/v3/contenttype/forms"/>
  </ds:schemaRefs>
</ds:datastoreItem>
</file>

<file path=customXml/itemProps3.xml><?xml version="1.0" encoding="utf-8"?>
<ds:datastoreItem xmlns:ds="http://schemas.openxmlformats.org/officeDocument/2006/customXml" ds:itemID="{D6148B54-5559-4EAF-B79C-418E85163720}">
  <ds:schemaRefs>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70e3e99a-5486-45ee-9563-dfd579f47fb6"/>
    <ds:schemaRef ds:uri="94a860ff-e5de-47cb-8d91-101b0c44c9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Luis Gómez</cp:lastModifiedBy>
  <cp:lastPrinted>2020-02-26T11:37:28Z</cp:lastPrinted>
  <dcterms:created xsi:type="dcterms:W3CDTF">2019-11-08T10:02:52Z</dcterms:created>
  <dcterms:modified xsi:type="dcterms:W3CDTF">2024-07-08T11:40:53Z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0x0101006487A5C7AB759C4C8AED6CC1407825B9</vt:lpwstr>
  </property>
</Properties>
</file>